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U:\My Documents\Conflict Minerals\2024\"/>
    </mc:Choice>
  </mc:AlternateContent>
  <xr:revisionPtr revIDLastSave="0" documentId="8_{DBE35E4E-88AB-42B0-9FC3-C81041AD5EF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5695" yWindow="0" windowWidth="26010" windowHeight="209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6" i="5"/>
  <c r="C6" i="5"/>
  <c r="V6" i="5"/>
  <c r="J6" i="5"/>
  <c r="E6" i="5"/>
  <c r="S6"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B5" i="5"/>
  <c r="C5" i="5"/>
  <c r="V5" i="5"/>
  <c r="J5" i="5"/>
  <c r="E5" i="5"/>
  <c r="S5" i="5"/>
  <c r="T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B8"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<sst xmlns="http://schemas.openxmlformats.org/spreadsheetml/2006/main" count="22495" uniqueCount="15865">
  <si>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</si>
  <si>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</si>
  <si>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</si>
  <si>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</si>
  <si>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</si>
  <si>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</si>
  <si>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</si>
  <si>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</si>
  <si>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</si>
  <si>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</si>
  <si>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</si>
  <si>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</si>
  <si>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</si>
  <si>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</si>
  <si>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</si>
  <si>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</si>
  <si>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</si>
  <si>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</si>
  <si>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</si>
  <si>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</si>
  <si>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</si>
  <si>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</si>
  <si>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</si>
  <si>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</si>
  <si>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</si>
  <si>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</si>
  <si>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</si>
  <si>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</si>
  <si>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</si>
  <si>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</si>
  <si>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</si>
  <si>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</si>
  <si>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</si>
  <si>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</si>
  <si>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</si>
  <si>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</si>
  <si>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</si>
  <si>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</si>
  <si>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</si>
  <si>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</si>
  <si>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</si>
  <si>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</si>
  <si>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</si>
  <si>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</si>
  <si>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</si>
  <si>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</si>
  <si>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</si>
  <si>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</si>
  <si>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</si>
  <si>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</si>
  <si>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</si>
  <si>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</si>
  <si>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</si>
  <si>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</si>
  <si>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</si>
  <si>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</si>
  <si>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</si>
  <si>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</si>
  <si>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</si>
  <si>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</si>
  <si>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</si>
  <si>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</si>
  <si>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</si>
  <si>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</si>
  <si>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</si>
  <si>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</si>
  <si>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</si>
  <si>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</si>
  <si>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</si>
  <si>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</si>
  <si>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</si>
  <si>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</si>
  <si>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</si>
  <si>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</si>
  <si>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</si>
  <si>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</si>
  <si>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</si>
  <si>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</si>
  <si>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</si>
  <si>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</si>
  <si>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</si>
  <si>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</si>
  <si>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</si>
  <si>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</si>
  <si>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</si>
  <si>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</si>
  <si>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</si>
  <si>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</si>
  <si>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</si>
  <si>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</si>
  <si>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</si>
  <si>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</si>
  <si>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</si>
  <si>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</si>
  <si>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</si>
  <si>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</si>
  <si>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</si>
  <si>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</si>
  <si>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</si>
  <si>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</si>
  <si>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</si>
  <si>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</si>
  <si>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</si>
  <si>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</si>
  <si>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</si>
  <si>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</si>
  <si>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</si>
  <si>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</si>
  <si>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</si>
  <si>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</si>
  <si>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</si>
  <si>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</si>
  <si>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</si>
  <si>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</si>
  <si>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</si>
  <si>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</si>
  <si>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</si>
  <si>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</si>
  <si>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</si>
  <si>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</si>
  <si>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</si>
  <si>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</si>
  <si>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</si>
  <si>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</si>
  <si>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</si>
  <si>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</si>
  <si>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</si>
  <si>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</si>
  <si>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</si>
  <si>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</si>
  <si>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</si>
  <si>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</si>
  <si>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</si>
  <si>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</si>
  <si>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</si>
  <si>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</si>
  <si>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</si>
  <si>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</si>
  <si>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</si>
  <si>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</si>
  <si>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</si>
  <si>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</si>
  <si>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</si>
  <si>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</si>
  <si>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</si>
  <si>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</si>
  <si>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</si>
  <si>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</si>
  <si>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</si>
  <si>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</si>
  <si>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</si>
  <si>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</si>
  <si>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</si>
  <si>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</si>
  <si>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</si>
  <si>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</si>
  <si>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</si>
  <si>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</si>
  <si>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</si>
  <si>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</si>
  <si>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</si>
  <si>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</si>
  <si>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</si>
  <si>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</si>
  <si>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</si>
  <si>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</si>
  <si>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</si>
  <si>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</si>
  <si>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</si>
  <si>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</si>
  <si>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</si>
  <si>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</si>
  <si>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</si>
  <si>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</si>
  <si>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</si>
  <si>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</si>
  <si>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</si>
  <si>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</si>
  <si>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</si>
  <si>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</si>
  <si>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</si>
  <si>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</si>
  <si>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</si>
  <si>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</si>
  <si>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</si>
  <si>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</si>
  <si>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</si>
  <si>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</si>
  <si>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</si>
  <si>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</si>
  <si>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</si>
  <si>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</si>
  <si>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</si>
  <si>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</si>
  <si>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</si>
  <si>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</si>
  <si>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</si>
  <si>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</si>
  <si>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</si>
  <si>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</si>
  <si>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</si>
  <si>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</si>
  <si>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</si>
  <si>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</si>
  <si>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</si>
  <si>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</si>
  <si>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</si>
  <si>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</si>
  <si>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</si>
  <si>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</si>
  <si>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</si>
  <si>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</si>
  <si>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</si>
  <si>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</si>
  <si>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</si>
  <si>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</si>
  <si>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</si>
  <si>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</si>
  <si>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</si>
  <si>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</si>
  <si>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</si>
  <si>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</si>
  <si>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</si>
  <si>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</si>
  <si>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</si>
  <si>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</si>
  <si>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</si>
  <si>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</si>
  <si>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</si>
  <si>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</si>
  <si>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</si>
  <si>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</si>
  <si>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</si>
  <si>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</si>
  <si>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</si>
  <si>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</si>
  <si>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</si>
  <si>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</si>
  <si>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</si>
  <si>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</si>
  <si>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</si>
  <si>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</si>
  <si>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</si>
  <si>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</si>
  <si>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</si>
  <si>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</si>
  <si>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</si>
  <si>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</si>
  <si>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</si>
  <si>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</si>
  <si>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</si>
  <si>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</si>
  <si>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</si>
  <si>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</si>
  <si>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</si>
  <si>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</si>
  <si>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</si>
  <si>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</si>
  <si>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</si>
  <si>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</si>
  <si>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</si>
  <si>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</si>
  <si>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</si>
  <si>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</si>
  <si>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</si>
  <si>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</si>
  <si>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</si>
  <si>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</si>
  <si>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</si>
  <si>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</si>
  <si>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</si>
  <si>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</si>
  <si>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</si>
  <si>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</si>
  <si>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</si>
  <si>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</si>
  <si>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</si>
  <si>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</si>
  <si>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</si>
  <si>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</si>
  <si>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</si>
  <si>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</si>
  <si>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</si>
  <si>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</si>
  <si>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</si>
  <si>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</si>
  <si>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</si>
  <si>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</si>
  <si>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</si>
  <si>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</si>
  <si>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</si>
  <si>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</si>
  <si>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</si>
  <si>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</si>
  <si>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</si>
  <si>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</si>
  <si>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</si>
  <si>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</si>
  <si>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</si>
  <si>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</si>
  <si>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</si>
  <si>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</si>
  <si>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</si>
  <si>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</si>
  <si>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</si>
  <si>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</si>
  <si>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</si>
  <si>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</si>
  <si>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</si>
  <si>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</si>
  <si>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</si>
  <si>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</si>
  <si>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</si>
  <si>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</si>
  <si>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</si>
  <si>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</si>
  <si>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</si>
  <si>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</si>
  <si>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</si>
  <si>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</si>
  <si>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</si>
  <si>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</si>
  <si>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</si>
  <si>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</si>
  <si>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</si>
  <si>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</si>
  <si>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</si>
  <si>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</si>
  <si>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</si>
  <si>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</si>
  <si>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</si>
  <si>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</si>
  <si>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</si>
  <si>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</si>
  <si>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</si>
  <si>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</si>
  <si>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</si>
  <si>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</si>
  <si>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</si>
  <si>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</si>
  <si>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</si>
  <si>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</si>
  <si>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</si>
  <si>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</si>
  <si>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</si>
  <si>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</si>
  <si>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</si>
  <si>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</si>
  <si>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</si>
  <si>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</si>
  <si>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</si>
  <si>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</si>
  <si>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</si>
  <si>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</si>
  <si>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</si>
  <si>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</si>
  <si>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</si>
  <si>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</si>
  <si>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</si>
  <si>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</si>
  <si>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</si>
  <si>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</si>
  <si>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</si>
  <si>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</si>
  <si>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</si>
  <si>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</si>
  <si>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</si>
  <si>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</si>
  <si>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</si>
  <si>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</si>
  <si>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</si>
  <si>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</si>
  <si>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</si>
  <si>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</si>
  <si>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</si>
  <si>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</si>
  <si>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</si>
  <si>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</si>
  <si>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</si>
  <si>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</si>
  <si>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</si>
  <si>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</si>
  <si>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</si>
  <si>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</si>
  <si>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</si>
  <si>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</si>
  <si>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</si>
  <si>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</si>
  <si>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</si>
  <si>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</si>
  <si>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</si>
  <si>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</si>
  <si>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</si>
  <si>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</si>
  <si>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</si>
  <si>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</si>
  <si>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</si>
  <si>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</si>
  <si>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</si>
  <si>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</si>
  <si>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</si>
  <si>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</si>
  <si>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</si>
  <si>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</si>
  <si>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</si>
  <si>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</si>
  <si>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</si>
  <si>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</si>
  <si>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</si>
  <si>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</si>
  <si>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</si>
  <si>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</si>
  <si>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</si>
  <si>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</si>
  <si>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</si>
  <si>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</si>
  <si>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</si>
  <si>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</si>
  <si>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</si>
  <si>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</si>
  <si>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</si>
  <si>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</si>
  <si>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</si>
  <si>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</si>
  <si>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</si>
  <si>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</si>
  <si>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</si>
  <si>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</si>
  <si>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</si>
  <si>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</si>
  <si>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</si>
  <si>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</si>
  <si>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</si>
  <si>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</si>
  <si>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</si>
  <si>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</si>
  <si>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</si>
  <si>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</si>
  <si>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</si>
  <si>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</si>
  <si>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</si>
  <si>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</si>
  <si>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</si>
  <si>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</si>
  <si>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</si>
  <si>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</si>
  <si>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</si>
  <si>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</si>
  <si>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</si>
  <si>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</si>
  <si>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</si>
  <si>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</si>
  <si>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</si>
  <si>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</si>
  <si>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</si>
  <si>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</si>
  <si>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</si>
  <si>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</si>
  <si>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</si>
  <si>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</si>
  <si>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</si>
  <si>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</si>
  <si>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</si>
  <si>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</si>
  <si>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</si>
  <si>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</si>
  <si>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</si>
  <si>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</si>
  <si>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</si>
  <si>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</si>
  <si>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</si>
  <si>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</si>
  <si>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</si>
  <si>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</si>
  <si>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</si>
  <si>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</si>
  <si>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</si>
  <si>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</si>
  <si>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</si>
  <si>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</si>
  <si>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</si>
  <si>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</si>
  <si>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</si>
  <si>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</si>
  <si>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</si>
  <si>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</si>
  <si>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</si>
  <si>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</si>
  <si>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</si>
  <si>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</si>
  <si>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</si>
  <si>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</si>
  <si>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</si>
  <si>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</si>
  <si>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</si>
  <si>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</si>
  <si>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</si>
  <si>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</si>
  <si>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</si>
  <si>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</si>
  <si>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</si>
  <si>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</si>
  <si>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</si>
  <si>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</si>
  <si>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</si>
  <si>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</si>
  <si>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</si>
  <si>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</si>
  <si>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</si>
  <si>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</si>
  <si>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</si>
  <si>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</si>
  <si>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</si>
  <si>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</si>
  <si>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</si>
  <si>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</si>
  <si>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</si>
  <si>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</si>
  <si>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</si>
  <si>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</si>
  <si>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</si>
  <si>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</si>
  <si>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</si>
  <si>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</si>
  <si>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</si>
  <si>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</si>
  <si>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</si>
  <si>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</si>
  <si>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</si>
  <si>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</si>
  <si>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</si>
  <si>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</si>
  <si>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</si>
  <si>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</si>
  <si>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</si>
  <si>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</si>
  <si>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</si>
  <si>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</si>
  <si>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</si>
  <si>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</si>
  <si>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</si>
  <si>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</si>
  <si>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</si>
  <si>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</si>
  <si>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</si>
  <si>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</si>
  <si>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</si>
  <si>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</si>
  <si>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</si>
  <si>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</si>
  <si>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</si>
  <si>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</si>
  <si>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</si>
  <si>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</si>
  <si>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</si>
  <si>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</si>
  <si>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</si>
  <si>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</si>
  <si>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</si>
  <si>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</si>
  <si>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</si>
  <si>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</si>
  <si>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</si>
  <si>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</si>
  <si>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</si>
  <si>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</si>
  <si>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</si>
  <si>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</si>
  <si>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</si>
  <si>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</si>
  <si>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</si>
  <si>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</si>
  <si>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</si>
  <si>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</si>
  <si>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</si>
  <si>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</si>
  <si>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</si>
  <si>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</si>
  <si>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</si>
  <si>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</si>
  <si>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</si>
  <si>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</si>
  <si>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</si>
  <si>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</si>
  <si>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</si>
  <si>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</si>
  <si>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</si>
  <si>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</si>
  <si>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</si>
  <si>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</si>
  <si>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</si>
  <si>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</si>
  <si>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</si>
  <si>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</si>
  <si>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</si>
  <si>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</si>
  <si>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</si>
  <si>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</si>
  <si>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</si>
  <si>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</si>
  <si>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</si>
  <si>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</si>
  <si>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</si>
  <si>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</si>
  <si>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</si>
  <si>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</si>
  <si>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</si>
  <si>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</si>
  <si>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</si>
  <si>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</si>
  <si>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</si>
  <si>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</si>
  <si>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</si>
  <si>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</si>
  <si>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</si>
  <si>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</si>
  <si>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</si>
  <si>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</si>
  <si>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</si>
  <si>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</si>
  <si>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</si>
  <si>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</si>
  <si>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</si>
  <si>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</si>
  <si>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</si>
  <si>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</si>
  <si>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</si>
  <si>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</si>
  <si>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</si>
  <si>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</si>
  <si>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</si>
  <si>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</si>
  <si>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</si>
  <si>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</si>
  <si>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</si>
  <si>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</si>
  <si>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</si>
  <si>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</si>
  <si>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</si>
  <si>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</si>
  <si>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</si>
  <si>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</si>
  <si>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</si>
  <si>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</si>
  <si>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</si>
  <si>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</si>
  <si>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</si>
  <si>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</si>
  <si>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</si>
  <si>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</si>
  <si>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</si>
  <si>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</si>
  <si>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</si>
  <si>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</si>
  <si>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</si>
  <si>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</si>
  <si>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</si>
  <si>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</si>
  <si>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</si>
  <si>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</si>
  <si>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</si>
  <si>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</si>
  <si>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</si>
  <si>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</si>
  <si>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</si>
  <si>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</si>
  <si>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</si>
  <si>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</si>
  <si>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</si>
  <si>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</si>
  <si>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</si>
  <si>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</si>
  <si>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</si>
  <si>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</si>
  <si>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</si>
  <si>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</si>
  <si>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</si>
  <si>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</si>
  <si>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</si>
  <si>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</si>
  <si>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</si>
  <si>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</si>
  <si>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</si>
  <si>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</si>
  <si>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</si>
  <si>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</si>
  <si>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</si>
  <si>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</si>
  <si>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</si>
  <si>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</si>
  <si>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</si>
  <si>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</si>
  <si>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</si>
  <si>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</si>
  <si>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</si>
  <si>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</si>
  <si>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</si>
  <si>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</si>
  <si>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</si>
  <si>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</si>
  <si>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</si>
  <si>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</si>
  <si>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</si>
  <si>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</si>
  <si>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</si>
  <si>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</si>
  <si>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</si>
  <si>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</si>
  <si>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</si>
  <si>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</si>
  <si>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</si>
  <si>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</si>
  <si>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</si>
  <si>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</si>
  <si>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</si>
  <si>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</si>
  <si>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</si>
  <si>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</si>
  <si>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</si>
  <si>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</si>
  <si>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</si>
  <si>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</si>
  <si>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</si>
  <si>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</si>
  <si>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</si>
  <si>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</si>
  <si>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</si>
  <si>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</si>
  <si>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</si>
  <si>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</si>
  <si>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</si>
  <si>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</si>
  <si>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</si>
  <si>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</si>
  <si>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</si>
  <si>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</si>
  <si>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</si>
  <si>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</si>
  <si>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</si>
  <si>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</si>
  <si>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</si>
  <si>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</si>
  <si>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</si>
  <si>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</si>
  <si>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</si>
  <si>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</si>
  <si>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</si>
  <si>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</si>
  <si>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</si>
  <si>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</si>
  <si>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</si>
  <si>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</si>
  <si>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</si>
  <si>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</si>
  <si>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</si>
  <si>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</si>
  <si>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</si>
  <si>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</si>
  <si>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</si>
  <si>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</si>
  <si>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</si>
  <si>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</si>
  <si>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</si>
  <si>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</si>
  <si>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</si>
  <si>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</si>
  <si>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</si>
  <si>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</si>
  <si>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</si>
  <si>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</si>
  <si>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</si>
  <si>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</si>
  <si>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</si>
  <si>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</si>
  <si>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</si>
  <si>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</si>
  <si>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</si>
  <si>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</si>
  <si>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</si>
  <si>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</si>
  <si>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</si>
  <si>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</si>
  <si>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</si>
  <si>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</si>
  <si>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</si>
  <si>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</si>
  <si>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</si>
  <si>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</si>
  <si>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</si>
  <si>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</si>
  <si>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</si>
  <si>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</si>
  <si>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</si>
  <si>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</si>
  <si>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</si>
  <si>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</si>
  <si>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</si>
  <si>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</si>
  <si>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</si>
  <si>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</si>
  <si>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</si>
  <si>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</si>
  <si>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</si>
  <si>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</si>
  <si>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</si>
  <si>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</si>
  <si>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</si>
  <si>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</si>
  <si>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</si>
  <si>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</si>
  <si>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</si>
  <si>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</si>
  <si>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</si>
  <si>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</si>
  <si>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</si>
  <si>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</si>
  <si>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</si>
  <si>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</si>
  <si>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</si>
  <si>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</si>
  <si>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</si>
  <si>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</si>
  <si>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</si>
  <si>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</si>
  <si>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</si>
  <si>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</si>
  <si>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</si>
  <si>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</si>
  <si>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</si>
  <si>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</si>
  <si>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</si>
  <si>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</si>
  <si>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</si>
  <si>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</si>
  <si>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</si>
  <si>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</si>
  <si>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</si>
  <si>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</si>
  <si>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</si>
  <si>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</si>
  <si>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</si>
  <si>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</si>
  <si>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</si>
  <si>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</si>
  <si>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</si>
  <si>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</si>
  <si>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</si>
  <si>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</si>
  <si>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</si>
  <si>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</si>
  <si>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</si>
  <si>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</si>
  <si>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</si>
  <si>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</si>
  <si>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</si>
  <si>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</si>
  <si>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</si>
  <si>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</si>
  <si>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</si>
  <si>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</si>
  <si>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</si>
  <si>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</si>
  <si>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</si>
  <si>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</si>
  <si>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</si>
  <si>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</si>
  <si>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</si>
  <si>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</si>
  <si>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</si>
  <si>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</si>
  <si>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</si>
  <si>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</si>
  <si>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</si>
  <si>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</si>
  <si>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</si>
  <si>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</si>
  <si>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</si>
  <si>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</si>
  <si>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</si>
  <si>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</si>
  <si>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</si>
  <si>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</si>
  <si>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</si>
  <si>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</si>
  <si>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</si>
  <si>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</si>
  <si>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</si>
  <si>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</si>
  <si>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</si>
  <si>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</si>
  <si>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</si>
  <si>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</si>
  <si>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</si>
  <si>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</si>
  <si>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</si>
  <si>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</si>
  <si>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</si>
  <si>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</si>
  <si>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</si>
  <si>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</si>
  <si>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</si>
  <si>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</si>
  <si>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</si>
  <si>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</si>
  <si>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</si>
  <si>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</si>
  <si>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</si>
  <si>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</si>
  <si>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</si>
  <si>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</si>
  <si>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</si>
  <si>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</si>
  <si>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</si>
  <si>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</si>
  <si>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</si>
  <si>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</si>
  <si>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</si>
  <si>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</si>
  <si>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</si>
  <si>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</si>
  <si>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</si>
  <si>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</si>
  <si>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</si>
  <si>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</si>
  <si>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</si>
  <si>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</si>
  <si>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</si>
  <si>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</si>
  <si>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</si>
  <si>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</si>
  <si>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</si>
  <si>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</si>
  <si>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</si>
  <si>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</si>
  <si>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</si>
  <si>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</si>
  <si>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</si>
  <si>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</si>
  <si>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</si>
  <si>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</si>
  <si>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</si>
  <si>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</si>
  <si>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</si>
  <si>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</si>
  <si>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</si>
  <si>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</si>
  <si>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</si>
  <si>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</si>
  <si>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</si>
  <si>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</si>
  <si>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</si>
  <si>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</si>
  <si>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</si>
  <si>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</si>
  <si>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</si>
  <si>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</si>
  <si>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</si>
  <si>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</si>
  <si>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</si>
  <si>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</si>
  <si>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</si>
  <si>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</si>
  <si>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</si>
  <si>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</si>
  <si>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</si>
  <si>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</si>
  <si>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</si>
  <si>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</si>
  <si>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</si>
  <si>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</si>
  <si>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</si>
  <si>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</si>
  <si>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</si>
  <si>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</si>
  <si>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</si>
  <si>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</si>
  <si>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</si>
  <si>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</si>
  <si>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</si>
  <si>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</si>
  <si>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</si>
  <si>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</si>
  <si>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</si>
  <si>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</si>
  <si>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</si>
  <si>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</si>
  <si>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</si>
  <si>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</si>
  <si>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</si>
  <si>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</si>
  <si>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</si>
  <si>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</si>
  <si>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</si>
  <si>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</si>
  <si>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</si>
  <si>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</si>
  <si>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</si>
  <si>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</si>
  <si>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</si>
  <si>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</si>
  <si>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</si>
  <si>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</si>
  <si>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</si>
  <si>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</si>
  <si>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</si>
  <si>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</si>
  <si>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</si>
  <si>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</si>
  <si>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</si>
  <si>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</si>
  <si>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</si>
  <si>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</si>
  <si>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</si>
  <si>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</si>
  <si>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</si>
  <si>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</si>
  <si>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</si>
  <si>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</si>
  <si>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</si>
  <si>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</si>
  <si>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</si>
  <si>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</si>
  <si>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</si>
  <si>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</si>
  <si>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</si>
  <si>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</si>
  <si>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</si>
  <si>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</si>
  <si>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</si>
  <si>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</si>
  <si>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</si>
  <si>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</si>
  <si>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</si>
  <si>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</si>
  <si>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</si>
  <si>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</si>
  <si>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</si>
  <si>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</si>
  <si>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</si>
  <si>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</si>
  <si>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</si>
  <si>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</si>
  <si>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</si>
  <si>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</si>
  <si>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</si>
  <si>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</si>
  <si>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</si>
  <si>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</si>
  <si>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</si>
  <si>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</si>
  <si>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</si>
  <si>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</si>
  <si>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</si>
  <si>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</si>
  <si>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</si>
  <si>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</si>
  <si>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</si>
  <si>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</si>
  <si>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</si>
  <si>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</si>
  <si>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</si>
  <si>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</si>
  <si>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</si>
  <si>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</si>
  <si>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</si>
  <si>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</si>
  <si>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</si>
  <si>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</si>
  <si>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</si>
  <si>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</si>
  <si>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</si>
  <si>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</si>
  <si>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</si>
  <si>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</si>
  <si>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</si>
  <si>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</si>
  <si>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</si>
  <si>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</si>
  <si>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</si>
  <si>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</si>
  <si>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</si>
  <si>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</si>
  <si>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</si>
  <si>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</si>
  <si>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</si>
  <si>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</si>
  <si>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</si>
  <si>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</si>
  <si>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</si>
  <si>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</si>
  <si>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</si>
  <si>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</si>
  <si>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</si>
  <si>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</si>
  <si>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</si>
  <si>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</si>
  <si>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</si>
  <si>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</si>
  <si>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</si>
  <si>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</si>
  <si>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</si>
  <si>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</si>
  <si>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</si>
  <si>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</si>
  <si>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</si>
  <si>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</si>
  <si>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</si>
  <si>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</si>
  <si>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</si>
  <si>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</si>
  <si>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</si>
  <si>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</si>
  <si>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</si>
  <si>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</si>
  <si>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</si>
  <si>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</si>
  <si>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</si>
  <si>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</si>
  <si>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</si>
  <si>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</si>
  <si>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</si>
  <si>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</si>
  <si>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</si>
  <si>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</si>
  <si>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</si>
  <si>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</si>
  <si>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</si>
  <si>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</si>
  <si>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</si>
  <si>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</si>
  <si>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</si>
  <si>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</si>
  <si>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</si>
  <si>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</si>
  <si>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</si>
  <si>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</si>
  <si>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</si>
  <si>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</si>
  <si>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</si>
  <si>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</si>
  <si>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</si>
  <si>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</si>
  <si>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</si>
  <si>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</si>
  <si>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</si>
  <si>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</si>
  <si>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</si>
  <si>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</si>
  <si>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</si>
  <si>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</si>
  <si>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</si>
  <si>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</si>
  <si>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</si>
  <si>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</si>
  <si>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</si>
  <si>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</si>
  <si>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</si>
  <si>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</si>
  <si>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</si>
  <si>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</si>
  <si>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</si>
  <si>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</si>
  <si>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</si>
  <si>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</si>
  <si>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</si>
  <si>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</si>
  <si>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</si>
  <si>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</si>
  <si>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</si>
  <si>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</si>
  <si>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</si>
  <si>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</si>
  <si>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</si>
  <si>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</si>
  <si>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</si>
  <si>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</si>
  <si>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</si>
  <si>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</si>
  <si>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</si>
  <si>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</si>
  <si>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</si>
  <si>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</si>
  <si>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</si>
  <si>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</si>
  <si>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</si>
  <si>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</si>
  <si>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</si>
  <si>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</si>
  <si>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</si>
  <si>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</si>
  <si>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</si>
  <si>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</si>
  <si>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</si>
  <si>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</si>
  <si>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</si>
  <si>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</si>
  <si>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</si>
  <si>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</si>
  <si>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</si>
  <si>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</si>
  <si>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</si>
  <si>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</si>
  <si>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</si>
  <si>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</si>
  <si>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</si>
  <si>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</si>
  <si>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</si>
  <si>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</si>
  <si>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</si>
  <si>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</si>
  <si>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</si>
  <si>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</si>
  <si>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</si>
  <si>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</si>
  <si>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</si>
  <si>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</si>
  <si>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</si>
  <si>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</si>
  <si>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</si>
  <si>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</si>
  <si>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</si>
  <si>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</si>
  <si>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</si>
  <si>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</si>
  <si>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</si>
  <si>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</si>
  <si>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</si>
  <si>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</si>
  <si>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</si>
  <si>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</si>
  <si>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</si>
  <si>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</si>
  <si>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</si>
  <si>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</si>
  <si>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</si>
  <si>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</si>
  <si>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</si>
  <si>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</si>
  <si>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</si>
  <si>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</si>
  <si>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</si>
  <si>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</si>
  <si>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</si>
  <si>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</si>
  <si>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</si>
  <si>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</si>
  <si>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</si>
  <si>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</si>
  <si>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</si>
  <si>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</si>
  <si>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</si>
  <si>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</si>
  <si>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</si>
  <si>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</si>
  <si>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</si>
  <si>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</si>
  <si>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</si>
  <si>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</si>
  <si>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</si>
  <si>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</si>
  <si>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</si>
  <si>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</si>
  <si>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</si>
  <si>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</si>
  <si>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</si>
  <si>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</si>
  <si>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</si>
  <si>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</si>
  <si>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</si>
  <si>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</si>
  <si>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</si>
  <si>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</si>
  <si>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</si>
  <si>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</si>
  <si>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</si>
  <si>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</si>
  <si>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</si>
  <si>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</si>
  <si>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</si>
  <si>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</si>
  <si>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</si>
  <si>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</si>
  <si>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</si>
  <si>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</si>
  <si>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</si>
  <si>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</si>
  <si>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</si>
  <si>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</si>
  <si>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</si>
  <si>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</si>
  <si>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</si>
  <si>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</si>
  <si>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</si>
  <si>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</si>
  <si>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</si>
  <si>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</si>
  <si>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</si>
  <si>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</si>
  <si>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</si>
  <si>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</si>
  <si>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</si>
  <si>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</si>
  <si>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</si>
  <si>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</si>
  <si>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</si>
  <si>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</si>
  <si>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</si>
  <si>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</si>
  <si>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</si>
  <si>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</si>
  <si>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</si>
  <si>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</si>
  <si>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</si>
  <si>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</si>
  <si>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</si>
  <si>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</si>
  <si>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</si>
  <si>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</si>
  <si>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</si>
  <si>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</si>
  <si>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</si>
  <si>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</si>
  <si>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</si>
  <si>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</si>
  <si>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</si>
  <si>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</si>
  <si>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</si>
  <si>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</si>
  <si>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</si>
  <si>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</si>
  <si>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</si>
  <si>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</si>
  <si>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</si>
  <si>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</si>
  <si>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</si>
  <si>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</si>
  <si>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</si>
  <si>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</si>
  <si>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</si>
  <si>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</si>
  <si>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</si>
  <si>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</si>
  <si>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</si>
  <si>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</si>
  <si>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</si>
  <si>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</si>
  <si>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</si>
  <si>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</si>
  <si>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</si>
  <si>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</si>
  <si>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</si>
  <si>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</si>
  <si>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</si>
  <si>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</si>
  <si>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</si>
  <si>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</si>
  <si>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</si>
  <si>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</si>
  <si>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</si>
  <si>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</si>
  <si>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</si>
  <si>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</si>
  <si>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</si>
  <si>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</si>
  <si>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</si>
  <si>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</si>
  <si>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</si>
  <si>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</si>
  <si>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</si>
  <si>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</si>
  <si>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</si>
  <si>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</si>
  <si>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</si>
  <si>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</si>
  <si>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</si>
  <si>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</si>
  <si>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</si>
  <si>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</si>
  <si>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</si>
  <si>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</si>
  <si>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</si>
  <si>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</si>
  <si>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</si>
  <si>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</si>
  <si>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</si>
  <si>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</si>
  <si>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</si>
  <si>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</si>
  <si>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</si>
  <si>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</si>
  <si>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</si>
  <si>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</si>
  <si>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</si>
  <si>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</si>
  <si>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</si>
  <si>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</si>
  <si>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</si>
  <si>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</si>
  <si>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</si>
  <si>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</si>
  <si>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</si>
  <si>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</si>
  <si>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</si>
  <si>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</si>
  <si>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</si>
  <si>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</si>
  <si>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</si>
  <si>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</si>
  <si>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</si>
  <si>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</si>
  <si>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</si>
  <si>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</si>
  <si>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</si>
  <si>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</si>
  <si>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</si>
  <si>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</si>
  <si>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</si>
  <si>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</si>
  <si>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</si>
  <si>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</si>
  <si>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</si>
  <si>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</si>
  <si>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</si>
  <si>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</si>
  <si>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</si>
  <si>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</si>
  <si>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</si>
  <si>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</si>
  <si>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</si>
  <si>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</si>
  <si>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</si>
  <si>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</si>
  <si>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</si>
  <si>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</si>
  <si>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</si>
  <si>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</si>
  <si>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</si>
  <si>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</si>
  <si>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</si>
  <si>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</si>
  <si>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</si>
  <si>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</si>
  <si>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</si>
  <si>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</si>
  <si>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</si>
  <si>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</si>
  <si>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</si>
  <si>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</si>
  <si>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</si>
  <si>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</si>
  <si>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</si>
  <si>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</si>
  <si>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</si>
  <si>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</si>
  <si>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</si>
  <si>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</si>
  <si>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</si>
  <si>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</si>
  <si>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</si>
  <si>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</si>
  <si>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</si>
  <si>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</si>
  <si>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</si>
  <si>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</si>
  <si>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</si>
  <si>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</si>
  <si>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</si>
  <si>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</si>
  <si>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</si>
  <si>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</si>
  <si>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</si>
  <si>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</si>
  <si>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</si>
  <si>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</si>
  <si>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</si>
  <si>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</si>
  <si>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</si>
  <si>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</si>
  <si>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</si>
  <si>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</si>
  <si>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</si>
  <si>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</si>
  <si>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</si>
  <si>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</si>
  <si>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</si>
  <si>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</si>
  <si>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</si>
  <si>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</si>
  <si>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</si>
  <si>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</si>
  <si>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</si>
  <si>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</si>
  <si>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</si>
  <si>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</si>
  <si>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</si>
  <si>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</si>
  <si>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</si>
  <si>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</si>
  <si>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</si>
  <si>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</si>
  <si>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</si>
  <si>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</si>
  <si>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</si>
  <si>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</si>
  <si>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</si>
  <si>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</si>
  <si>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</si>
  <si>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</si>
  <si>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</si>
  <si>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</si>
  <si>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</si>
  <si>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</si>
  <si>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</si>
  <si>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</si>
  <si>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</si>
  <si>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</si>
  <si>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</si>
  <si>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</si>
  <si>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</si>
  <si>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</si>
  <si>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</si>
  <si>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</si>
  <si>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</si>
  <si>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</si>
  <si>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</si>
  <si>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</si>
  <si>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</si>
  <si>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</si>
  <si>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</si>
  <si>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</si>
  <si>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</si>
  <si>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</si>
  <si>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</si>
  <si>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</si>
  <si>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</si>
  <si>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</si>
  <si>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</si>
  <si>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</si>
  <si>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</si>
  <si>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</si>
  <si>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</si>
  <si>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</si>
  <si>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</si>
  <si>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</si>
  <si>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</si>
  <si>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</si>
  <si>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</si>
  <si>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</si>
  <si>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</si>
  <si>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</si>
  <si>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</si>
  <si>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</si>
  <si>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</si>
  <si>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</si>
  <si>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</si>
  <si>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</si>
  <si>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</si>
  <si>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</si>
  <si>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</si>
  <si>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</si>
  <si>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</si>
  <si>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</si>
  <si>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</si>
  <si>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</si>
  <si>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</si>
  <si>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</si>
  <si>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</si>
  <si>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</si>
  <si>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</si>
  <si>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</si>
  <si>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</si>
  <si>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</si>
  <si>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</si>
  <si>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</si>
  <si>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</si>
  <si>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</si>
  <si>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</si>
  <si>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</si>
  <si>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</si>
  <si>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</si>
  <si>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</si>
  <si>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</si>
  <si>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</si>
  <si>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</si>
  <si>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</si>
  <si>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</si>
  <si>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</si>
  <si>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</si>
  <si>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</si>
  <si>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</si>
  <si>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</si>
  <si>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</si>
  <si>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</si>
  <si>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</si>
  <si>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</si>
  <si>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</si>
  <si>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</si>
  <si>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</si>
  <si>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</si>
  <si>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</si>
  <si>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</si>
  <si>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</si>
  <si>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</si>
  <si>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</si>
  <si>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</si>
  <si>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</si>
  <si>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</si>
  <si>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</si>
  <si>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</si>
  <si>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</si>
  <si>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</si>
  <si>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</si>
  <si>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</si>
  <si>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</si>
  <si>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</si>
  <si>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</si>
  <si>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</si>
  <si>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</si>
  <si>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</si>
  <si>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</si>
  <si>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</si>
  <si>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</si>
  <si>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</si>
  <si>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</si>
  <si>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</si>
  <si>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</si>
  <si>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</si>
  <si>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</si>
  <si>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</si>
  <si>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</si>
  <si>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</si>
  <si>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</si>
  <si>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</si>
  <si>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</si>
  <si>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</si>
  <si>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</si>
  <si>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</si>
  <si>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</si>
  <si>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</si>
  <si>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</si>
  <si>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</si>
  <si>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</si>
  <si>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</si>
  <si>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</si>
  <si>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</si>
  <si>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</si>
  <si>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</si>
  <si>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</si>
  <si>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</si>
  <si>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</si>
  <si>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</si>
  <si>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</si>
  <si>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</si>
  <si>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</si>
  <si>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</si>
  <si>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</si>
  <si>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</si>
  <si>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</si>
  <si>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</si>
  <si>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</si>
  <si>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</si>
  <si>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</si>
  <si>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</si>
  <si>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</si>
  <si>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</si>
  <si>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</si>
  <si>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</si>
  <si>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</si>
  <si>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</si>
  <si>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</si>
  <si>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</si>
  <si>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</si>
  <si>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</si>
  <si>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</si>
  <si>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</si>
  <si>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</si>
  <si>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</si>
  <si>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</si>
  <si>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</si>
  <si>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</si>
  <si>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</si>
  <si>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</si>
  <si>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</si>
  <si>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</si>
  <si>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</si>
  <si>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</si>
  <si>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</si>
  <si>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</si>
  <si>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</si>
  <si>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</si>
  <si>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</si>
  <si>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</si>
  <si>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</si>
  <si>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</si>
  <si>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</si>
  <si>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</si>
  <si>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</si>
  <si>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</si>
  <si>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</si>
  <si>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</si>
  <si>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</si>
  <si>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</si>
  <si>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</si>
  <si>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</si>
  <si>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</si>
  <si>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</si>
  <si>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</si>
  <si>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</si>
  <si>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</si>
  <si>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</si>
  <si>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</si>
  <si>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</si>
  <si>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</si>
  <si>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</si>
  <si>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</si>
  <si>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</si>
  <si>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</si>
  <si>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</si>
  <si>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</si>
  <si>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</si>
  <si>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</si>
  <si>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</si>
  <si>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</si>
  <si>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</si>
  <si>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</si>
  <si>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</si>
  <si>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</si>
  <si>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</si>
  <si>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</si>
  <si>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</si>
  <si>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</si>
  <si>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</si>
  <si>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</si>
  <si>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</si>
  <si>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</si>
  <si>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</si>
  <si>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</si>
  <si>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</si>
  <si>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</si>
  <si>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</si>
  <si>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</si>
  <si>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</si>
  <si>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</si>
  <si>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</si>
  <si>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</si>
  <si>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</si>
  <si>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</si>
  <si>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</si>
  <si>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</si>
  <si>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</si>
  <si>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</si>
  <si>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</si>
  <si>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</si>
  <si>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</si>
  <si>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</si>
  <si>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</si>
  <si>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</si>
  <si>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</si>
  <si>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</si>
  <si>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</si>
  <si>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</si>
  <si>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</si>
  <si>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</si>
  <si>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</si>
  <si>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</si>
  <si>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</si>
  <si>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</si>
  <si>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</si>
  <si>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</si>
  <si>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</si>
  <si>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</si>
  <si>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</si>
  <si>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</si>
  <si>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</si>
  <si>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</si>
  <si>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</si>
  <si>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</si>
  <si>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</si>
  <si>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</si>
  <si>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</si>
  <si>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</si>
  <si>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</si>
  <si>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</si>
  <si>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</si>
  <si>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</si>
  <si>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</si>
  <si>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</si>
  <si>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</si>
  <si>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</si>
  <si>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</si>
  <si>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</si>
  <si>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</si>
  <si>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</si>
  <si>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</si>
  <si>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</si>
  <si>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</si>
  <si>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</si>
  <si>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</si>
  <si>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</si>
  <si>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</si>
  <si>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</si>
  <si>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</si>
  <si>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</si>
  <si>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</si>
  <si>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</si>
  <si>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</si>
  <si>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</si>
  <si>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</si>
  <si>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</si>
  <si>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</si>
  <si>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</si>
  <si>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</si>
  <si>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</si>
  <si>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</si>
  <si>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</si>
  <si>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</si>
  <si>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</si>
  <si>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</si>
  <si>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</si>
  <si>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</si>
  <si>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</si>
  <si>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</si>
  <si>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</si>
  <si>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</si>
  <si>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</si>
  <si>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</si>
  <si>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</si>
  <si>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</si>
  <si>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</si>
  <si>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</si>
  <si>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</si>
  <si>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</si>
  <si>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</si>
  <si>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</si>
  <si>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</si>
  <si>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</si>
  <si>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</si>
  <si>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</si>
  <si>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</si>
  <si>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</si>
  <si>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</si>
  <si>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</si>
  <si>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</si>
  <si>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</si>
  <si>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</si>
  <si>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</si>
  <si>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</si>
  <si>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</si>
  <si>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</si>
  <si>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</si>
  <si>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</si>
  <si>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</si>
  <si>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</si>
  <si>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</si>
  <si>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</si>
  <si>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</si>
  <si>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</si>
  <si>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</si>
  <si>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</si>
  <si>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</si>
  <si>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</si>
  <si>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</si>
  <si>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</si>
  <si>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</si>
  <si>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</si>
  <si>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</si>
  <si>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</si>
  <si>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</si>
  <si>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</si>
  <si>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</si>
  <si>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</si>
  <si>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</si>
  <si>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</si>
  <si>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</si>
  <si>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</si>
  <si>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</si>
  <si>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</si>
  <si>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</si>
  <si>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</si>
  <si>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</si>
  <si>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</si>
  <si>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</si>
  <si>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</si>
  <si>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</si>
  <si>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</si>
  <si>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</si>
  <si>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</si>
  <si>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</si>
  <si>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</si>
  <si>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</si>
  <si>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</si>
  <si>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</si>
  <si>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</si>
  <si>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</si>
  <si>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</si>
  <si>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</si>
  <si>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</si>
  <si>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</si>
  <si>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</si>
  <si>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</si>
  <si>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</si>
  <si>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</si>
  <si>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</si>
  <si>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</si>
  <si>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</si>
  <si>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</si>
  <si>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</si>
  <si>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</si>
  <si>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</si>
  <si>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</si>
  <si>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</si>
  <si>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</si>
  <si>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</si>
  <si>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</si>
  <si>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</si>
  <si>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</si>
  <si>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</si>
  <si>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</si>
  <si>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</si>
  <si>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</si>
  <si>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</si>
  <si>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</si>
  <si>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</si>
  <si>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</si>
  <si>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</si>
  <si>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</si>
  <si>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</si>
  <si>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</si>
  <si>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</si>
  <si>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</si>
  <si>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</si>
  <si>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</si>
  <si>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</si>
  <si>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</si>
  <si>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</si>
  <si>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</si>
  <si>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</si>
  <si>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</si>
  <si>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</si>
  <si>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</si>
  <si>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</si>
  <si>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</si>
  <si>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</si>
  <si>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</si>
  <si>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</si>
  <si>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</si>
  <si>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</si>
  <si>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</si>
  <si>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</si>
  <si>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</si>
  <si>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</si>
  <si>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</si>
  <si>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</si>
  <si>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</si>
  <si>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</si>
  <si>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</si>
  <si>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</si>
  <si>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</si>
  <si>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</si>
  <si>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</si>
  <si>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</si>
  <si>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</si>
  <si>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</si>
  <si>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</si>
  <si>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</si>
  <si>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</si>
  <si>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</si>
  <si>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</si>
  <si>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</si>
  <si>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</si>
  <si>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</si>
  <si>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</si>
  <si>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</si>
  <si>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</si>
  <si>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</si>
  <si>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</si>
  <si>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</si>
  <si>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</si>
  <si>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</si>
  <si>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</si>
  <si>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</si>
  <si>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</si>
  <si>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</si>
  <si>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</si>
  <si>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</si>
  <si>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</si>
  <si>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</si>
  <si>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</si>
  <si>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</si>
  <si>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</si>
  <si>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</si>
  <si>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</si>
  <si>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</si>
  <si>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</si>
  <si>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</si>
  <si>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</si>
  <si>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</si>
  <si>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</si>
  <si>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</si>
  <si>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</si>
  <si>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</si>
  <si>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</si>
  <si>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</si>
  <si>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</si>
  <si>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</si>
  <si>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</si>
  <si>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</si>
  <si>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</si>
  <si>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</si>
  <si>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</si>
  <si>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</si>
  <si>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</si>
  <si>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</si>
  <si>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</si>
  <si>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</si>
  <si>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</si>
  <si>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</si>
  <si>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</si>
  <si>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</si>
  <si>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</si>
  <si>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</si>
  <si>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</si>
  <si>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</si>
  <si>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</si>
  <si>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</si>
  <si>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</si>
  <si>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</si>
  <si>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</si>
  <si>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</si>
  <si>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</si>
  <si>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</si>
  <si>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</si>
  <si>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</si>
  <si>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</si>
  <si>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</si>
  <si>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</si>
  <si>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</si>
  <si>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</si>
  <si>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</si>
  <si>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</si>
  <si>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</si>
  <si>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</si>
  <si>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</si>
  <si>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</si>
  <si>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</si>
  <si>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</si>
  <si>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</si>
  <si>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</si>
  <si>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</si>
  <si>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</si>
  <si>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</si>
  <si>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</si>
  <si>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</si>
  <si>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</si>
  <si>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</si>
  <si>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</si>
  <si>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</si>
  <si>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</si>
  <si>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</si>
  <si>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</si>
  <si>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</si>
  <si>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</si>
  <si>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</si>
  <si>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</si>
  <si>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</si>
  <si>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</si>
  <si>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</si>
  <si>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</si>
  <si>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</si>
  <si>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</si>
  <si>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</si>
  <si>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</si>
  <si>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</si>
  <si>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</si>
  <si>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</si>
  <si>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</si>
  <si>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</si>
  <si>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</si>
  <si>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</si>
  <si>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</si>
  <si>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</si>
  <si>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</si>
  <si>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</si>
  <si>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</si>
  <si>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</si>
  <si>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</si>
  <si>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</si>
  <si>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</si>
  <si>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</si>
  <si>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</si>
  <si>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</si>
  <si>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</si>
  <si>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</si>
  <si>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</si>
  <si>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</si>
  <si>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</si>
  <si>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</si>
  <si>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</si>
  <si>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</si>
  <si>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</si>
  <si>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</si>
  <si>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</si>
  <si>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</si>
  <si>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</si>
  <si>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</si>
  <si>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</si>
  <si>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</si>
  <si>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</si>
  <si>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</si>
  <si>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</si>
  <si>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</si>
  <si>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</si>
  <si>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</si>
  <si>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</si>
  <si>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</si>
  <si>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</si>
  <si>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</si>
  <si>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</si>
  <si>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</si>
  <si>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</si>
  <si>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</si>
  <si>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</si>
  <si>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</si>
  <si>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</si>
  <si>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</si>
  <si>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</si>
  <si>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</si>
  <si>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</si>
  <si>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</si>
  <si>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</si>
  <si>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</si>
  <si>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</si>
  <si>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</si>
  <si>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</si>
  <si>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</si>
  <si>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</si>
  <si>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</si>
  <si>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</si>
  <si>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</si>
  <si>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</si>
  <si>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</si>
  <si>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</si>
  <si>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</si>
  <si>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</si>
  <si>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</si>
  <si>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</si>
  <si>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</si>
  <si>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</si>
  <si>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</si>
  <si>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</si>
  <si>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</si>
  <si>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</si>
  <si>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</si>
  <si>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</si>
  <si>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</si>
  <si>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</si>
  <si>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</si>
  <si>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</si>
  <si>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</si>
  <si>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</si>
  <si>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</si>
  <si>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</si>
  <si>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</si>
  <si>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</si>
  <si>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</si>
  <si>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</si>
  <si>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</si>
  <si>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</si>
  <si>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</si>
  <si>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</si>
  <si>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</si>
  <si>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</si>
  <si>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</si>
  <si>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</si>
  <si>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</si>
  <si>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</si>
  <si>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</si>
  <si>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</si>
  <si>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</si>
  <si>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</si>
  <si>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</si>
  <si>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</si>
  <si>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</si>
  <si>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</si>
  <si>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</si>
  <si>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</si>
  <si>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</si>
  <si>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</si>
  <si>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</si>
  <si>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</si>
  <si>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</si>
  <si>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</si>
  <si>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</si>
  <si>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</si>
  <si>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</si>
  <si>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</si>
  <si>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</si>
  <si>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</si>
  <si>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</si>
  <si>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</si>
  <si>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</si>
  <si>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</si>
  <si>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</si>
  <si>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</si>
  <si>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</si>
  <si>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</si>
  <si>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</si>
  <si>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</si>
  <si>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</si>
  <si>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</si>
  <si>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</si>
  <si>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</si>
  <si>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</si>
  <si>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</si>
  <si>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</si>
  <si>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</si>
  <si>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</si>
  <si>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</si>
  <si>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</si>
  <si>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</si>
  <si>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</si>
  <si>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</si>
  <si>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</si>
  <si>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</si>
  <si>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</si>
  <si>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</si>
  <si>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</si>
  <si>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</si>
  <si>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</si>
  <si>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</si>
  <si>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</si>
  <si>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</si>
  <si>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</si>
  <si>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</si>
  <si>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</si>
  <si>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</si>
  <si>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</si>
  <si>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</si>
  <si>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</si>
  <si>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</si>
  <si>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</si>
  <si>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</si>
  <si>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</si>
  <si>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</si>
  <si>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</si>
  <si>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</si>
  <si>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</si>
  <si>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</si>
  <si>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</si>
  <si>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</si>
  <si>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</si>
  <si>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</si>
  <si>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</si>
  <si>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</si>
  <si>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</si>
  <si>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</si>
  <si>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</si>
  <si>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</si>
  <si>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</si>
  <si>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</si>
  <si>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</si>
  <si>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</si>
  <si>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</si>
  <si>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</si>
  <si>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</si>
  <si>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</si>
  <si>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</si>
  <si>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</si>
  <si>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</si>
  <si>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</si>
  <si>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</si>
  <si>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</si>
  <si>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</si>
  <si>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</si>
  <si>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</si>
  <si>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</si>
  <si>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</si>
  <si>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</si>
  <si>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</si>
  <si>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</si>
  <si>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</si>
  <si>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</si>
  <si>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</si>
  <si>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</si>
  <si>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</si>
  <si>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</si>
  <si>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</si>
  <si>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</si>
  <si>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</si>
  <si>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</si>
  <si>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</si>
  <si>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</si>
  <si>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</si>
  <si>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</si>
  <si>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</si>
  <si>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</si>
  <si>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</si>
  <si>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</si>
  <si>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</si>
  <si>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</si>
  <si>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</si>
  <si>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</si>
  <si>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</si>
  <si>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</si>
  <si>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</si>
  <si>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</si>
  <si>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</si>
  <si>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</si>
  <si>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</si>
  <si>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</si>
  <si>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</si>
  <si>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</si>
  <si>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</si>
  <si>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</si>
  <si>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</si>
  <si>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</si>
  <si>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</si>
  <si>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</si>
  <si>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</si>
  <si>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</si>
  <si>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</si>
  <si>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</si>
  <si>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</si>
  <si>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</si>
  <si>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</si>
  <si>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</si>
  <si>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</si>
  <si>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</si>
  <si>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</si>
  <si>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</si>
  <si>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</si>
  <si>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</si>
  <si>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</si>
  <si>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</si>
  <si>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</si>
  <si>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</si>
  <si>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</si>
  <si>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</si>
  <si>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</si>
  <si>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</si>
  <si>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</si>
  <si>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</si>
  <si>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</si>
  <si>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</si>
  <si>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</si>
  <si>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</si>
  <si>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</si>
  <si>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</si>
  <si>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</si>
  <si>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</si>
  <si>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</si>
  <si>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</si>
  <si>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</si>
  <si>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</si>
  <si>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</si>
  <si>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</si>
  <si>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</si>
  <si>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</si>
  <si>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</si>
  <si>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</si>
  <si>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</si>
  <si>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</si>
  <si>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</si>
  <si>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</si>
  <si>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</si>
  <si>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</si>
  <si>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</si>
  <si>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</si>
  <si>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</si>
  <si>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</si>
  <si>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</si>
  <si>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</si>
  <si>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</si>
  <si>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</si>
  <si>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</si>
  <si>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</si>
  <si>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</si>
  <si>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</si>
  <si>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</si>
  <si>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</si>
  <si>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</si>
  <si>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</si>
  <si>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</si>
  <si>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</si>
  <si>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</si>
  <si>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</si>
  <si>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</si>
  <si>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</si>
  <si>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</si>
  <si>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</si>
  <si>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</si>
  <si>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</si>
  <si>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</si>
  <si>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</si>
  <si>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</si>
  <si>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</si>
  <si>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</si>
  <si>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</si>
  <si>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</si>
  <si>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</si>
  <si>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</si>
  <si>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</si>
  <si>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</si>
  <si>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</si>
  <si>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</si>
  <si>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</si>
  <si>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</si>
  <si>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</si>
  <si>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</si>
  <si>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</si>
  <si>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</si>
  <si>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</si>
  <si>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</si>
  <si>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</si>
  <si>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</si>
  <si>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</si>
  <si>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</si>
  <si>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</si>
  <si>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</si>
  <si>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</si>
  <si>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</si>
  <si>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</si>
  <si>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</si>
  <si>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</si>
  <si>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</si>
  <si>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</si>
  <si>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</si>
  <si>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</si>
  <si>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</si>
  <si>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</si>
  <si>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</si>
  <si>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</si>
  <si>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</si>
  <si>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</si>
  <si>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</si>
  <si>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</si>
  <si>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</si>
  <si>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</si>
  <si>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</si>
  <si>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</si>
  <si>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</si>
  <si>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</si>
  <si>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</si>
  <si>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</si>
  <si>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</si>
  <si>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</si>
  <si>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</si>
  <si>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</si>
  <si>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</si>
  <si>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</si>
  <si>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</si>
  <si>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</si>
  <si>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</si>
  <si>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</si>
  <si>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</si>
  <si>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</si>
  <si>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</si>
  <si>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</si>
  <si>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</si>
  <si>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</si>
  <si>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</si>
  <si>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</si>
  <si>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</si>
  <si>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</si>
  <si>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</si>
  <si>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</si>
  <si>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</si>
  <si>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</si>
  <si>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</si>
  <si>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</si>
  <si>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</si>
  <si>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</si>
  <si>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</si>
  <si>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</si>
  <si>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</si>
  <si>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</si>
  <si>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</si>
  <si>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</si>
  <si>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</si>
  <si>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</si>
  <si>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</si>
  <si>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</si>
  <si>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</si>
  <si>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</si>
  <si>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</si>
  <si>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</si>
  <si>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</si>
  <si>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</si>
  <si>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</si>
  <si>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</si>
  <si>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</si>
  <si>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</si>
  <si>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</si>
  <si>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</si>
  <si>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</si>
  <si>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</si>
  <si>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</si>
  <si>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</si>
  <si>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</si>
  <si>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</si>
  <si>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</si>
  <si>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</si>
  <si>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</si>
  <si>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</si>
  <si>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</si>
  <si>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</si>
  <si>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</si>
  <si>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</si>
  <si>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</si>
  <si>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</si>
  <si>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</si>
  <si>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</si>
  <si>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</si>
  <si>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</si>
  <si>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</si>
  <si>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</si>
  <si>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</si>
  <si>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</si>
  <si>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</si>
  <si>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</si>
  <si>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</si>
  <si>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</si>
  <si>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</si>
  <si>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</si>
  <si>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</si>
  <si>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</si>
  <si>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</si>
  <si>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</si>
  <si>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</si>
  <si>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</si>
  <si>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</si>
  <si>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</si>
  <si>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</si>
  <si>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</si>
  <si>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</si>
  <si>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</si>
  <si>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</si>
  <si>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</si>
  <si>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</si>
  <si>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</si>
  <si>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</si>
  <si>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</si>
  <si>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</si>
  <si>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</si>
  <si>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</si>
  <si>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</si>
  <si>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</si>
  <si>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</si>
  <si>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</si>
  <si>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</si>
  <si>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</si>
  <si>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</si>
  <si>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</si>
  <si>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</si>
  <si>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</si>
  <si>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</si>
  <si>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</si>
  <si>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</si>
  <si>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</si>
  <si>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</si>
  <si>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</si>
  <si>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</si>
  <si>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</si>
  <si>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</si>
  <si>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</si>
  <si>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</si>
  <si>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</si>
  <si>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</si>
  <si>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</si>
  <si>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</si>
  <si>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</si>
  <si>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</si>
  <si>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</si>
  <si>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</si>
  <si>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</si>
  <si>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</si>
  <si>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</si>
  <si>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</si>
  <si>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</si>
  <si>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</si>
  <si>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</si>
  <si>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</si>
  <si>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</si>
  <si>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</si>
  <si>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</si>
  <si>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</si>
  <si>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</si>
  <si>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</si>
  <si>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</si>
  <si>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</si>
  <si>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</si>
  <si>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</si>
  <si>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</si>
  <si>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</si>
  <si>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</si>
  <si>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</si>
  <si>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</si>
  <si>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</si>
  <si>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</si>
  <si>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</si>
  <si>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</si>
  <si>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</si>
  <si>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</si>
  <si>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</si>
  <si>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</si>
  <si>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</si>
  <si>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</si>
  <si>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</si>
  <si>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</si>
  <si>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</si>
  <si>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</si>
  <si>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</si>
  <si>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</si>
  <si>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</si>
  <si>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</si>
  <si>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</si>
  <si>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</si>
  <si>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</si>
  <si>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</si>
  <si>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</si>
  <si>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</si>
  <si>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</si>
  <si>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</si>
  <si>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</si>
  <si>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</si>
  <si>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</si>
  <si>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</si>
  <si>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</si>
  <si>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</si>
  <si>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</si>
  <si>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</si>
  <si>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</si>
  <si>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</si>
  <si>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</si>
  <si>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</si>
  <si>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</si>
  <si>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</si>
  <si>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</si>
  <si>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</si>
  <si>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</si>
  <si>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</si>
  <si>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</si>
  <si>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</si>
  <si>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</si>
  <si>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</si>
  <si>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</si>
  <si>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</si>
  <si>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</si>
  <si>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</si>
  <si>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</si>
  <si>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</si>
  <si>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</si>
  <si>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</si>
  <si>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</si>
  <si>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</si>
  <si>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</si>
  <si>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</si>
  <si>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</si>
  <si>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</si>
  <si>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</si>
  <si>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</si>
  <si>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</si>
  <si>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</si>
  <si>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</si>
  <si>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</si>
  <si>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</si>
  <si>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</si>
  <si>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</si>
  <si>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</si>
  <si>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</si>
  <si>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</si>
  <si>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</si>
  <si>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</si>
  <si>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</si>
  <si>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</si>
  <si>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</si>
  <si>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</si>
  <si>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</si>
  <si>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</si>
  <si>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</si>
  <si>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</si>
  <si>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</si>
  <si>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</si>
  <si>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</si>
  <si>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</si>
  <si>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</si>
  <si>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</si>
  <si>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</si>
  <si>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</si>
  <si>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</si>
  <si>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</si>
  <si>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</si>
  <si>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</si>
  <si>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</si>
  <si>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</si>
  <si>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</si>
  <si>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</si>
  <si>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</si>
  <si>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</si>
  <si>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</si>
  <si>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</si>
  <si>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</si>
  <si>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</si>
  <si>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</si>
  <si>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</si>
  <si>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</si>
  <si>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</si>
  <si>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</si>
  <si>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</si>
  <si>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</si>
  <si>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</si>
  <si>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</si>
  <si>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</si>
  <si>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</si>
  <si>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</si>
  <si>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</si>
  <si>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</si>
  <si>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</si>
  <si>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</si>
  <si>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</si>
  <si>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</si>
  <si>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</si>
  <si>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</si>
  <si>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</si>
  <si>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</si>
  <si>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</si>
  <si>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</si>
  <si>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</si>
  <si>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</si>
  <si>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</si>
  <si>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</si>
  <si>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</si>
  <si>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</si>
  <si>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</si>
  <si>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</si>
  <si>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</si>
  <si>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</si>
  <si>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</si>
  <si>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</si>
  <si>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</si>
  <si>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</si>
  <si>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</si>
  <si>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</si>
  <si>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</si>
  <si>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</si>
  <si>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</si>
  <si>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</si>
  <si>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</si>
  <si>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</si>
  <si>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</si>
  <si>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</si>
  <si>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</si>
  <si>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</si>
  <si>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</si>
  <si>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</si>
  <si>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</si>
  <si>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</si>
  <si>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</si>
  <si>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</si>
  <si>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</si>
  <si>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</si>
  <si>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</si>
  <si>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</si>
  <si>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</si>
  <si>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</si>
  <si>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</si>
  <si>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</si>
  <si>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</si>
  <si>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</si>
  <si>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</si>
  <si>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</si>
  <si>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</si>
  <si>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</si>
  <si>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</si>
  <si>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</si>
  <si>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</si>
  <si>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</si>
  <si>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</si>
  <si>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</si>
  <si>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</si>
  <si>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</si>
  <si>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</si>
  <si>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</si>
  <si>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</si>
  <si>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</si>
  <si>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</si>
  <si>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</si>
  <si>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</si>
  <si>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</si>
  <si>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</si>
  <si>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</si>
  <si>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</si>
  <si>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</si>
  <si>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</si>
  <si>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</si>
  <si>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</si>
  <si>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</si>
  <si>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</si>
  <si>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</si>
  <si>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</si>
  <si>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</si>
  <si>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</si>
  <si>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</si>
  <si>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</si>
  <si>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</si>
  <si>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</si>
  <si>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</si>
  <si>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</si>
  <si>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</si>
  <si>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</si>
  <si>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</si>
  <si>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</si>
  <si>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</si>
  <si>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</si>
  <si>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</si>
  <si>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</si>
  <si>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</si>
  <si>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</si>
  <si>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</si>
  <si>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</si>
  <si>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</si>
  <si>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</si>
  <si>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</si>
  <si>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</si>
  <si>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</si>
  <si>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</si>
  <si>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</si>
  <si>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</si>
  <si>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</si>
  <si>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</si>
  <si>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</si>
  <si>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</si>
  <si>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</si>
  <si>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</si>
  <si>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</si>
  <si>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</si>
  <si>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</si>
  <si>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</si>
  <si>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</si>
  <si>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</si>
  <si>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</si>
  <si>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</si>
  <si>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</si>
  <si>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</si>
  <si>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</si>
  <si>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</si>
  <si>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</si>
  <si>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</si>
  <si>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</si>
  <si>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</si>
  <si>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</si>
  <si>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</si>
  <si>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</si>
  <si>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</si>
  <si>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</si>
  <si>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</si>
  <si>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</si>
  <si>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</si>
  <si>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</si>
  <si>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</si>
  <si>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</si>
  <si>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</si>
  <si>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</si>
  <si>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</si>
  <si>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</si>
  <si>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</si>
  <si>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</si>
  <si>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</si>
  <si>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</si>
  <si>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</si>
  <si>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</si>
  <si>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</si>
  <si>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</si>
  <si>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</si>
  <si>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</si>
  <si>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</si>
  <si>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</si>
  <si>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</si>
  <si>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</si>
  <si>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</si>
  <si>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</si>
  <si>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</si>
  <si>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</si>
  <si>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</si>
  <si>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</si>
  <si>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</si>
  <si>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</si>
  <si>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</si>
  <si>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</si>
  <si>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</si>
  <si>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</si>
  <si>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</si>
  <si>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</si>
  <si>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</si>
  <si>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</si>
  <si>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</si>
  <si>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</si>
  <si>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</si>
  <si>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</si>
  <si>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</si>
  <si>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</si>
  <si>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</si>
  <si>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</si>
  <si>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</si>
  <si>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</si>
  <si>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</si>
  <si>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</si>
  <si>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</si>
  <si>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</si>
  <si>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</si>
  <si>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</si>
  <si>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</si>
  <si>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</si>
  <si>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</si>
  <si>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</si>
  <si>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</si>
  <si>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</si>
  <si>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</si>
  <si>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</si>
  <si>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</si>
  <si>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</si>
  <si>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</si>
  <si>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</si>
  <si>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</si>
  <si>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</si>
  <si>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</si>
  <si>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</si>
  <si>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</si>
  <si>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</si>
  <si>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</si>
  <si>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</si>
  <si>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</si>
  <si>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</si>
  <si>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</si>
  <si>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</si>
  <si>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</si>
  <si>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</si>
  <si>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</si>
  <si>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</si>
  <si>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</si>
  <si>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</si>
  <si>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</si>
  <si>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</si>
  <si>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</si>
  <si>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</si>
  <si>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</si>
  <si>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</si>
  <si>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</si>
  <si>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</si>
  <si>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</si>
  <si>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</si>
  <si>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</si>
  <si>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</si>
  <si>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</si>
  <si>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</si>
  <si>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</si>
  <si>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</si>
  <si>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</si>
  <si>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</si>
  <si>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</si>
  <si>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</si>
  <si>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</si>
  <si>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</si>
  <si>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</si>
  <si>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</si>
  <si>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</si>
  <si>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</si>
  <si>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</si>
  <si>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</si>
  <si>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</si>
  <si>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</si>
  <si>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</si>
  <si>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</si>
  <si>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</si>
  <si>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</si>
  <si>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</si>
  <si>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</si>
  <si>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</si>
  <si>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</si>
  <si>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</si>
  <si>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</si>
  <si>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</si>
  <si>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</si>
  <si>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</si>
  <si>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</si>
  <si>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</si>
  <si>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</si>
  <si>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</si>
  <si>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</si>
  <si>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</si>
  <si>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</si>
  <si>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</si>
  <si>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</si>
  <si>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</si>
  <si>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</si>
  <si>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</si>
  <si>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</si>
  <si>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</si>
  <si>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</si>
  <si>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</si>
  <si>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</si>
  <si>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</si>
  <si>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</si>
  <si>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</si>
  <si>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</si>
  <si>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</si>
  <si>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</si>
  <si>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</si>
  <si>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</si>
  <si>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</si>
  <si>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</si>
  <si>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</si>
  <si>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</si>
  <si>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</si>
  <si>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</si>
  <si>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</si>
  <si>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</si>
  <si>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</si>
  <si>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</si>
  <si>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</si>
  <si>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</si>
  <si>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</si>
  <si>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</si>
  <si>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</si>
  <si>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</si>
  <si>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</si>
  <si>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</si>
  <si>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</si>
  <si>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</si>
  <si>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</si>
  <si>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</si>
  <si>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</si>
  <si>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</si>
  <si>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</si>
  <si>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</si>
  <si>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</si>
  <si>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</si>
  <si>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</si>
  <si>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</si>
  <si>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</si>
  <si>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</si>
  <si>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</si>
  <si>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</si>
  <si>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</si>
  <si>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</si>
  <si>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</si>
  <si>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</si>
  <si>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</si>
  <si>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</si>
  <si>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</si>
  <si>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</si>
  <si>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</si>
  <si>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</si>
  <si>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</si>
  <si>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</si>
  <si>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</si>
  <si>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</si>
  <si>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</si>
  <si>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</si>
  <si>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</si>
  <si>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</si>
  <si>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</si>
  <si>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</si>
  <si>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</si>
  <si>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</si>
  <si>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</si>
  <si>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</si>
  <si>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</si>
  <si>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</si>
  <si>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</si>
  <si>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</si>
  <si>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</si>
  <si>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</si>
  <si>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</si>
  <si>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</si>
  <si>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</si>
  <si>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</si>
  <si>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</si>
  <si>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</si>
  <si>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</si>
  <si>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</si>
  <si>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</si>
  <si>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</si>
  <si>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</si>
  <si>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</si>
  <si>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</si>
  <si>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</si>
  <si>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</si>
  <si>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</si>
  <si>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</si>
  <si>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</si>
  <si>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</si>
  <si>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</si>
  <si>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</si>
  <si>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</si>
  <si>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</si>
  <si>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</si>
  <si>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</si>
  <si>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</si>
  <si>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</si>
  <si>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</si>
  <si>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</si>
  <si>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</si>
  <si>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</si>
  <si>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</si>
  <si>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</si>
  <si>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</si>
  <si>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</si>
  <si>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</si>
  <si>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</si>
  <si>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</si>
  <si>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</si>
  <si>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</si>
  <si>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</si>
  <si>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</si>
  <si>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</si>
  <si>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</si>
  <si>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</si>
  <si>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</si>
  <si>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</si>
  <si>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</si>
  <si>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</si>
  <si>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</si>
  <si>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</si>
  <si>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</si>
  <si>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</si>
  <si>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</si>
  <si>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</si>
  <si>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</si>
  <si>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</si>
  <si>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</si>
  <si>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</si>
  <si>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</si>
  <si>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</si>
  <si>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</si>
  <si>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</si>
  <si>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</si>
  <si>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</si>
  <si>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</si>
  <si>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</si>
  <si>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</si>
  <si>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</si>
  <si>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</si>
  <si>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</si>
  <si>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</si>
  <si>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</si>
  <si>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</si>
  <si>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</si>
  <si>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</si>
  <si>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</si>
  <si>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</si>
  <si>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</si>
  <si>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</si>
  <si>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</si>
  <si>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</si>
  <si>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</si>
  <si>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</si>
  <si>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</si>
  <si>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</si>
  <si>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</si>
  <si>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</si>
  <si>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</si>
  <si>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</si>
  <si>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</si>
  <si>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</si>
  <si>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</si>
  <si>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</si>
  <si>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</si>
  <si>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</si>
  <si>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</si>
  <si>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</si>
  <si>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</si>
  <si>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</si>
  <si>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</si>
  <si>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</si>
  <si>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</si>
  <si>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</si>
  <si>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</si>
  <si>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</si>
  <si>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</si>
  <si>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</si>
  <si>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</si>
  <si>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</si>
  <si>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</si>
  <si>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</si>
  <si>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</si>
  <si>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</si>
  <si>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</si>
  <si>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</si>
  <si>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</si>
  <si>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</si>
  <si>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</si>
  <si>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</si>
  <si>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</si>
  <si>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</si>
  <si>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</si>
  <si>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</si>
  <si>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</si>
  <si>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</si>
  <si>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</si>
  <si>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</si>
  <si>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</si>
  <si>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</si>
  <si>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</si>
  <si>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</si>
  <si>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</si>
  <si>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</si>
  <si>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</si>
  <si>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</si>
  <si>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</si>
  <si>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</si>
  <si>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</si>
  <si>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</si>
  <si>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</si>
  <si>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</si>
  <si>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</si>
  <si>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</si>
  <si>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</si>
  <si>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</si>
  <si>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</si>
  <si>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</si>
  <si>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</si>
  <si>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</si>
  <si>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</si>
  <si>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</si>
  <si>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</si>
  <si>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</si>
  <si>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</si>
  <si>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</si>
  <si>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</si>
  <si>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</si>
  <si>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</si>
  <si>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</si>
  <si>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</si>
  <si>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</si>
  <si>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</si>
  <si>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</si>
  <si>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</si>
  <si>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</si>
  <si>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</si>
  <si>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</si>
  <si>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</si>
  <si>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</si>
  <si>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</si>
  <si>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</si>
  <si>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</si>
  <si>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</si>
  <si>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</si>
  <si>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</si>
  <si>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</si>
  <si>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</si>
  <si>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</si>
  <si>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</si>
  <si>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</si>
  <si>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</si>
  <si>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</si>
  <si>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</si>
  <si>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</si>
  <si>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</si>
  <si>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</si>
  <si>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</si>
  <si>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</si>
  <si>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</si>
  <si>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</si>
  <si>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</si>
  <si>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</si>
  <si>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</si>
  <si>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</si>
  <si>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</si>
  <si>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</si>
  <si>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</si>
  <si>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</si>
  <si>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</si>
  <si>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</si>
  <si>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</si>
  <si>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</si>
  <si>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</si>
  <si>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</si>
  <si>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</si>
  <si>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</si>
  <si>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</si>
  <si>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</si>
  <si>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</si>
  <si>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</si>
  <si>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</si>
  <si>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</si>
  <si>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</si>
  <si>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</si>
  <si>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</si>
  <si>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</si>
  <si>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</si>
  <si>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</si>
  <si>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</si>
  <si>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</si>
  <si>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</si>
  <si>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</si>
  <si>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</si>
  <si>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</si>
  <si>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</si>
  <si>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</si>
  <si>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</si>
  <si>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</si>
  <si>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</si>
  <si>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</si>
  <si>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</si>
  <si>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</si>
  <si>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</si>
  <si>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</si>
  <si>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</si>
  <si>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</si>
  <si>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</si>
  <si>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</si>
  <si>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</si>
  <si>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</si>
  <si>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</si>
  <si>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</si>
  <si>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</si>
  <si>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</si>
  <si>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</si>
  <si>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</si>
  <si>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</si>
  <si>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</si>
  <si>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</si>
  <si>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</si>
  <si>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</si>
  <si>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</si>
  <si>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</si>
  <si>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</si>
  <si>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</si>
  <si>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</si>
  <si>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</si>
  <si>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</si>
  <si>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</si>
  <si>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</si>
  <si>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</si>
  <si>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</si>
  <si>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</si>
  <si>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</si>
  <si>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</si>
  <si>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</si>
  <si>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</si>
  <si>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</si>
  <si>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</si>
  <si>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</si>
  <si>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</si>
  <si>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</si>
  <si>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</si>
  <si>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</si>
  <si>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</si>
  <si>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</si>
  <si>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</si>
  <si>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</si>
  <si>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</si>
  <si>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</si>
  <si>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</si>
  <si>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</si>
  <si>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</si>
  <si>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</si>
  <si>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</si>
  <si>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</si>
  <si>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</si>
  <si>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</si>
  <si>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</si>
  <si>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</si>
  <si>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</si>
  <si>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</si>
  <si>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</si>
  <si>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</si>
  <si>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</si>
  <si>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</si>
  <si>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</si>
  <si>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</si>
  <si>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</si>
  <si>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</si>
  <si>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</si>
  <si>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</si>
  <si>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</si>
  <si>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</si>
  <si>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</si>
  <si>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</si>
  <si>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</si>
  <si>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</si>
  <si>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</si>
  <si>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</si>
  <si>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</si>
  <si>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</si>
  <si>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</si>
  <si>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</si>
  <si>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</si>
  <si>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</si>
  <si>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</si>
  <si>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</si>
  <si>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</si>
  <si>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</si>
  <si>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</si>
  <si>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</si>
  <si>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</si>
  <si>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</si>
  <si>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</si>
  <si>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</si>
  <si>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</si>
  <si>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</si>
  <si>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</si>
  <si>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</si>
  <si>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</si>
  <si>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</si>
  <si>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</si>
  <si>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</si>
  <si>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</si>
  <si>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</si>
  <si>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</si>
  <si>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</si>
  <si>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</si>
  <si>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</si>
  <si>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</si>
  <si>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</si>
  <si>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</si>
  <si>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</si>
  <si>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</si>
  <si>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</si>
  <si>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</si>
  <si>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</si>
  <si>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</si>
  <si>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</si>
  <si>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</si>
  <si>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</si>
  <si>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</si>
  <si>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</si>
  <si>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</si>
  <si>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</si>
  <si>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</si>
  <si>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</si>
  <si>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</si>
  <si>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</si>
  <si>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</si>
  <si>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</si>
  <si>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</si>
  <si>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</si>
  <si>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</si>
  <si>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</si>
  <si>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</si>
  <si>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</si>
  <si>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</si>
  <si>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</si>
  <si>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</si>
  <si>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</si>
  <si>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</si>
  <si>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</si>
  <si>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</si>
  <si>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</si>
  <si>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</si>
  <si>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</si>
  <si>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</si>
  <si>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</si>
  <si>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</si>
  <si>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</si>
  <si>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</si>
  <si>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</si>
  <si>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</si>
  <si>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</si>
  <si>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</si>
  <si>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</si>
  <si>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</si>
  <si>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</si>
  <si>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</si>
  <si>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</si>
  <si>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</si>
  <si>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</si>
  <si>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</si>
  <si>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</si>
  <si>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</si>
  <si>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</si>
  <si>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</si>
  <si>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</si>
  <si>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</si>
  <si>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</si>
  <si>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</si>
  <si>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</si>
  <si>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</si>
  <si>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</si>
  <si>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</si>
  <si>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</si>
  <si>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</si>
  <si>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</si>
  <si>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</si>
  <si>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</si>
  <si>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</si>
  <si>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</si>
  <si>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</si>
  <si>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</si>
  <si>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</si>
  <si>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</si>
  <si>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</si>
  <si>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</si>
  <si>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</si>
  <si>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</si>
  <si>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</si>
  <si>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</si>
  <si>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</si>
  <si>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</si>
  <si>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</si>
  <si>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</si>
  <si>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</si>
  <si>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</si>
  <si>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</si>
  <si>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</si>
  <si>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</si>
  <si>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</si>
  <si>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</si>
  <si>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</si>
  <si>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</si>
  <si>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</si>
  <si>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</si>
  <si>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</si>
  <si>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</si>
  <si>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</si>
  <si>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</si>
  <si>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</si>
  <si>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</si>
  <si>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</si>
  <si>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</si>
  <si>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</si>
  <si>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</si>
  <si>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</si>
  <si>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</si>
  <si>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</si>
  <si>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</si>
  <si>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</si>
  <si>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</si>
  <si>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</si>
  <si>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</si>
  <si>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</si>
  <si>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</si>
  <si>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</si>
  <si>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</si>
  <si>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</si>
  <si>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</si>
  <si>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</si>
  <si>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</si>
  <si>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</si>
  <si>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</si>
  <si>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</si>
  <si>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</si>
  <si>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</si>
  <si>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</si>
  <si>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</si>
  <si>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</si>
  <si>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</si>
  <si>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</si>
  <si>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</si>
  <si>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</si>
  <si>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</si>
  <si>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</si>
  <si>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</si>
  <si>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</si>
  <si>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</si>
  <si>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</si>
  <si>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</si>
  <si>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</si>
  <si>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</si>
  <si>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</si>
  <si>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</si>
  <si>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</si>
  <si>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</si>
  <si>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</si>
  <si>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</si>
  <si>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</si>
  <si>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</si>
  <si>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</si>
  <si>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</si>
  <si>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</si>
  <si>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</si>
  <si>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</si>
  <si>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</si>
  <si>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</si>
  <si>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</si>
  <si>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</si>
  <si>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</si>
  <si>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</si>
  <si>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</si>
  <si>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</si>
  <si>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</si>
  <si>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</si>
  <si>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</si>
  <si>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</si>
  <si>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</si>
  <si>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</si>
  <si>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</si>
  <si>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</si>
  <si>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</si>
  <si>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</si>
  <si>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</si>
  <si>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</si>
  <si>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</si>
  <si>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</si>
  <si>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</si>
  <si>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</si>
  <si>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</si>
  <si>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</si>
  <si>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</si>
  <si>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</si>
  <si>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</si>
  <si>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</si>
  <si>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</si>
  <si>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</si>
  <si>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</si>
  <si>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</si>
  <si>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</si>
  <si>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</si>
  <si>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</si>
  <si>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</si>
  <si>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</si>
  <si>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</si>
  <si>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</si>
  <si>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</si>
  <si>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</si>
  <si>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</si>
  <si>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</si>
  <si>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</si>
  <si>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</si>
  <si>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</si>
  <si>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</si>
  <si>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</si>
  <si>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</si>
  <si>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</si>
  <si>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</si>
  <si>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</si>
  <si>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</si>
  <si>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</si>
  <si>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</si>
  <si>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</si>
  <si>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</si>
  <si>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</si>
  <si>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</si>
  <si>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</si>
  <si>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</si>
  <si>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</si>
  <si>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</si>
  <si>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</si>
  <si>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</si>
  <si>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</si>
  <si>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</si>
  <si>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</si>
  <si>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</si>
  <si>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</si>
  <si>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</si>
  <si>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</si>
  <si>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</si>
  <si>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</si>
  <si>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</si>
  <si>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</si>
  <si>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</si>
  <si>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</si>
  <si>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</si>
  <si>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</si>
  <si>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</si>
  <si>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</si>
  <si>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</si>
  <si>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</si>
  <si>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</si>
  <si>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</si>
  <si>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</si>
  <si>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</si>
  <si>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</si>
  <si>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</si>
  <si>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</si>
  <si>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</si>
  <si>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</si>
  <si>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</si>
  <si>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</si>
  <si>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</si>
  <si>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</si>
  <si>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</si>
  <si>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</si>
  <si>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</si>
  <si>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</si>
  <si>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</si>
  <si>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</si>
  <si>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</si>
  <si>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</si>
  <si>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</si>
  <si>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</si>
  <si>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</si>
  <si>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</si>
  <si>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</si>
  <si>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</si>
  <si>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</si>
  <si>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</si>
  <si>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</si>
  <si>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</si>
  <si>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</si>
  <si>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</si>
  <si>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</si>
  <si>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</si>
  <si>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</si>
  <si>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</si>
  <si>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</si>
  <si>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</si>
  <si>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</si>
  <si>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</si>
  <si>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</si>
  <si>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</si>
  <si>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</si>
  <si>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</si>
  <si>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</si>
  <si>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</si>
  <si>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</si>
  <si>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</si>
  <si>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</si>
  <si>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</si>
  <si>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</si>
  <si>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</si>
  <si>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</si>
  <si>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</si>
  <si>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</si>
  <si>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</si>
  <si>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</si>
  <si>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</si>
  <si>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</si>
  <si>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</si>
  <si>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</si>
  <si>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</si>
  <si>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</si>
  <si>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</si>
  <si>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</si>
  <si>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</si>
  <si>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</si>
  <si>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</si>
  <si>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</si>
  <si>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</si>
  <si>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</si>
  <si>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</si>
  <si>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</si>
  <si>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</si>
  <si>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</si>
  <si>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</si>
  <si>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</si>
  <si>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</si>
  <si>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</si>
  <si>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</si>
  <si>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</si>
  <si>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</si>
  <si>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</si>
  <si>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</si>
  <si>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</si>
  <si>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</si>
  <si>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</si>
  <si>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</si>
  <si>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</si>
  <si>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</si>
  <si>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</si>
  <si>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</si>
  <si>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</si>
  <si>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</si>
  <si>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</si>
  <si>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</si>
  <si>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</si>
  <si>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</si>
  <si>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</si>
  <si>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</si>
  <si>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</si>
  <si>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</si>
  <si>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</si>
  <si>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</si>
  <si>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</si>
  <si>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</si>
  <si>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</si>
  <si>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</si>
  <si>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</si>
  <si>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</si>
  <si>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</si>
  <si>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</si>
  <si>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</si>
  <si>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</si>
  <si>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</si>
  <si>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</si>
  <si>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</si>
  <si>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</si>
  <si>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</si>
  <si>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</si>
  <si>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</si>
  <si>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</si>
  <si>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</si>
  <si>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</si>
  <si>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</si>
  <si>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</si>
  <si>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</si>
  <si>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</si>
  <si>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</si>
  <si>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</si>
  <si>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</si>
  <si>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</si>
  <si>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</si>
  <si>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</si>
  <si>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</si>
  <si>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</si>
  <si>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</si>
  <si>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</si>
  <si>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</si>
  <si>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</si>
  <si>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</si>
  <si>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</si>
  <si>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</si>
  <si>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</si>
  <si>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</si>
  <si>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</si>
  <si>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</si>
  <si>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</si>
  <si>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</si>
  <si>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</si>
  <si>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</si>
  <si>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</si>
  <si>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</si>
  <si>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</si>
  <si>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</si>
  <si>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</si>
  <si>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</si>
  <si>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</si>
  <si>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</si>
  <si>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</si>
  <si>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</si>
  <si>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</si>
  <si>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</si>
  <si>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</si>
  <si>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</si>
  <si>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</si>
  <si>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</si>
  <si>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</si>
  <si>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</si>
  <si>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</si>
  <si>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</si>
  <si>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</si>
  <si>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</si>
  <si>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</si>
  <si>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</si>
  <si>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</si>
  <si>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</si>
  <si>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</si>
  <si>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</si>
  <si>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</si>
  <si>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</si>
  <si>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</si>
  <si>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</si>
  <si>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</si>
  <si>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</si>
  <si>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</si>
  <si>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</si>
  <si>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</si>
  <si>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</si>
  <si>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</si>
  <si>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</si>
  <si>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</si>
  <si>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</si>
  <si>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</si>
  <si>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</si>
  <si>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</si>
  <si>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</si>
  <si>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</si>
  <si>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</si>
  <si>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</si>
  <si>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</si>
  <si>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</si>
  <si>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</si>
  <si>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</si>
  <si>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</si>
  <si>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</si>
  <si>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</si>
  <si>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</si>
  <si>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</si>
  <si>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</si>
  <si>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</si>
  <si>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</si>
  <si>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</si>
  <si>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</si>
  <si>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</si>
  <si>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</si>
  <si>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</si>
  <si>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</si>
  <si>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</si>
  <si>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</si>
  <si>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</si>
  <si>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</si>
  <si>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</si>
  <si>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</si>
  <si>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</si>
  <si>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</si>
  <si>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</si>
  <si>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</si>
  <si>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</si>
  <si>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</si>
  <si>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</si>
  <si>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</si>
  <si>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</si>
  <si>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</si>
  <si>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</si>
  <si>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</si>
  <si>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</si>
  <si>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</si>
  <si>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</si>
  <si>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</si>
  <si>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</si>
  <si>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</si>
  <si>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</si>
  <si>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</si>
  <si>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</si>
  <si>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</si>
  <si>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</si>
  <si>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</si>
  <si>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</si>
  <si>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</si>
  <si>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</si>
  <si>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</si>
  <si>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</si>
  <si>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</si>
  <si>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</si>
  <si>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</si>
  <si>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</si>
  <si>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</si>
  <si>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</si>
  <si>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</si>
  <si>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</si>
  <si>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</si>
  <si>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</si>
  <si>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</si>
  <si>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</si>
  <si>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</si>
  <si>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</si>
  <si>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</si>
  <si>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</si>
  <si>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</si>
  <si>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</si>
  <si>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</si>
  <si>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</si>
  <si>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</si>
  <si>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</si>
  <si>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</si>
  <si>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</si>
  <si>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</si>
  <si>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</si>
  <si>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</si>
  <si>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</si>
  <si>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</si>
  <si>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</si>
  <si>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</si>
  <si>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</si>
  <si>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</si>
  <si>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</si>
  <si>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</si>
  <si>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</si>
  <si>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</si>
  <si>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</si>
  <si>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</si>
  <si>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</si>
  <si>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</si>
  <si>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</si>
  <si>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</si>
  <si>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</si>
  <si>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</si>
  <si>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</si>
  <si>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</si>
  <si>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</si>
  <si>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</si>
  <si>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</si>
  <si>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</si>
  <si>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</si>
  <si>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</si>
  <si>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</si>
  <si>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</si>
  <si>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</si>
  <si>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</si>
  <si>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</si>
  <si>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</si>
  <si>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</si>
  <si>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</si>
  <si>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</si>
  <si>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</si>
  <si>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</si>
  <si>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</si>
  <si>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</si>
  <si>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</si>
  <si>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</si>
  <si>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</si>
  <si>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</si>
  <si>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</si>
  <si>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</si>
  <si>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</si>
  <si>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</si>
  <si>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</si>
  <si>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</si>
  <si>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</si>
  <si>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</si>
  <si>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</si>
  <si>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</si>
  <si>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</si>
  <si>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</si>
  <si>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</si>
  <si>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</si>
  <si>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</si>
  <si>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</si>
  <si>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</si>
  <si>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</si>
  <si>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</si>
  <si>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</si>
  <si>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</si>
  <si>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</si>
  <si>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</si>
  <si>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</si>
  <si>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</si>
  <si>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</si>
  <si>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</si>
  <si>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</si>
  <si>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</si>
  <si>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</si>
  <si>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</si>
  <si>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</si>
  <si>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</si>
  <si>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</si>
  <si>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</si>
  <si>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</si>
  <si>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</si>
  <si>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</si>
  <si>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</si>
  <si>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</si>
  <si>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</si>
  <si>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</si>
  <si>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</si>
  <si>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</si>
  <si>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</si>
  <si>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</si>
  <si>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</si>
  <si>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</si>
  <si>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</si>
  <si>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</si>
  <si>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</si>
  <si>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</si>
  <si>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</si>
  <si>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</si>
  <si>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</si>
  <si>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</si>
  <si>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</si>
  <si>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</si>
  <si>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</si>
  <si>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</si>
  <si>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</si>
  <si>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</si>
  <si>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</si>
  <si>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</si>
  <si>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</si>
  <si>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</si>
  <si>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</si>
  <si>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</si>
  <si>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</si>
  <si>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</si>
  <si>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</si>
  <si>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</si>
  <si>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</si>
  <si>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</si>
  <si>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</si>
  <si>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</si>
  <si>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</si>
  <si>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</si>
  <si>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</si>
  <si>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</si>
  <si>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</si>
  <si>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</si>
  <si>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</si>
  <si>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</si>
  <si>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</si>
  <si>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</si>
  <si>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</si>
  <si>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</si>
  <si>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</si>
  <si>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</si>
  <si>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</si>
  <si>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</si>
  <si>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</si>
  <si>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</si>
  <si>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</si>
  <si>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</si>
  <si>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</si>
  <si>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</si>
  <si>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</si>
  <si>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</si>
  <si>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</si>
  <si>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</si>
  <si>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</si>
  <si>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</si>
  <si>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</si>
  <si>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</si>
  <si>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</si>
  <si>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</si>
  <si>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</si>
  <si>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</si>
  <si>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</si>
  <si>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</si>
  <si>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</si>
  <si>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</si>
  <si>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</si>
  <si>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</si>
  <si>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</si>
  <si>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</si>
  <si>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</si>
  <si>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</si>
  <si>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</si>
  <si>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</si>
  <si>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</si>
  <si>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</si>
  <si>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</si>
  <si>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</si>
  <si>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</si>
  <si>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</si>
  <si>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</si>
  <si>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</si>
  <si>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</si>
  <si>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</si>
  <si>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</si>
  <si>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</si>
  <si>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</si>
  <si>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</si>
  <si>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</si>
  <si>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</si>
  <si>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</si>
  <si>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</si>
  <si>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</si>
  <si>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</si>
  <si>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</si>
  <si>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</si>
  <si>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</si>
  <si>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</si>
  <si>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</si>
  <si>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</si>
  <si>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</si>
  <si>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</si>
  <si>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</si>
  <si>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</si>
  <si>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</si>
  <si>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</si>
  <si>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</si>
  <si>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</si>
  <si>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</si>
  <si>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</si>
  <si>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</si>
  <si>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</si>
  <si>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</si>
  <si>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</si>
  <si>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</si>
  <si>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</si>
  <si>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</si>
  <si>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</si>
  <si>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</si>
  <si>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</si>
  <si>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</si>
  <si>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</si>
  <si>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</si>
  <si>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</si>
  <si>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</si>
  <si>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</si>
  <si>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</si>
  <si>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</si>
  <si>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</si>
  <si>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</si>
  <si>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</si>
  <si>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</si>
  <si>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</si>
  <si>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</si>
  <si>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</si>
  <si>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</si>
  <si>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</si>
  <si>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</si>
  <si>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</si>
  <si>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</si>
  <si>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</si>
  <si>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</si>
  <si>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</si>
  <si>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</si>
  <si>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</si>
  <si>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</si>
  <si>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</si>
  <si>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</si>
  <si>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</si>
  <si>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</si>
  <si>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</si>
  <si>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</si>
  <si>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</si>
  <si>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</si>
  <si>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</si>
  <si>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</si>
  <si>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</si>
  <si>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</si>
  <si>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</si>
  <si>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</si>
  <si>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</si>
  <si>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</si>
  <si>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</si>
  <si>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</si>
  <si>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</si>
  <si>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</si>
  <si>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</si>
  <si>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</si>
  <si>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</si>
  <si>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</si>
  <si>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</si>
  <si>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</si>
  <si>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</si>
  <si>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</si>
  <si>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</si>
  <si>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</si>
  <si>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</si>
  <si>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</si>
  <si>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</si>
  <si>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</si>
  <si>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</si>
  <si>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</si>
  <si>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</si>
  <si>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</si>
  <si>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</si>
  <si>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</si>
  <si>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</si>
  <si>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</si>
  <si>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</si>
  <si>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</si>
  <si>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</si>
  <si>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</si>
  <si>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</si>
  <si>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</si>
  <si>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</si>
  <si>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</si>
  <si>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</si>
  <si>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</si>
  <si>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</si>
  <si>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</si>
  <si>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</si>
  <si>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</si>
  <si>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</si>
  <si>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</si>
  <si>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</si>
  <si>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</si>
  <si>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</si>
  <si>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</si>
  <si>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</si>
  <si>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</si>
  <si>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</si>
  <si>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</si>
  <si>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</si>
  <si>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</si>
  <si>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</si>
  <si>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</si>
  <si>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</si>
  <si>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</si>
  <si>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</si>
  <si>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</si>
  <si>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</si>
  <si>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</si>
  <si>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</si>
  <si>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</si>
  <si>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</si>
  <si>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</si>
  <si>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</si>
  <si>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</si>
  <si>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</si>
  <si>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</si>
  <si>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</si>
  <si>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</si>
  <si>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</si>
  <si>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</si>
  <si>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</si>
  <si>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</si>
  <si>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</si>
  <si>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</si>
  <si>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</si>
  <si>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</si>
  <si>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</si>
  <si>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</si>
  <si>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</si>
  <si>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</si>
  <si>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</si>
  <si>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</si>
  <si>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</si>
  <si>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</si>
  <si>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</si>
  <si>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</si>
  <si>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</si>
  <si>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</si>
  <si>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</si>
  <si>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</si>
  <si>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</si>
  <si>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</si>
  <si>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</si>
  <si>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</si>
  <si>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</si>
  <si>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</si>
  <si>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</si>
  <si>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</si>
  <si>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</si>
  <si>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</si>
  <si>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</si>
  <si>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</si>
  <si>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</si>
  <si>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</si>
  <si>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</si>
  <si>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</si>
  <si>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</si>
  <si>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</si>
  <si>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</si>
  <si>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</si>
  <si>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</si>
  <si>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</si>
  <si>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</si>
  <si>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</si>
  <si>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</si>
  <si>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</si>
  <si>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</si>
  <si>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</si>
  <si>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</si>
  <si>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</si>
  <si>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</si>
  <si>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</si>
  <si>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</si>
  <si>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</si>
  <si>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</si>
  <si>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</si>
  <si>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</si>
  <si>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</si>
  <si>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</si>
  <si>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</si>
  <si>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</si>
  <si>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</si>
  <si>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</si>
  <si>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</si>
  <si>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</si>
  <si>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</si>
  <si>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</si>
  <si>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</si>
  <si>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</si>
  <si>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</si>
  <si>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</si>
  <si>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</si>
  <si>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</si>
  <si>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</si>
  <si>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</si>
  <si>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</si>
  <si>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</si>
  <si>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</si>
  <si>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</si>
  <si>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</si>
  <si>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</si>
  <si>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</si>
  <si>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</si>
  <si>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</si>
  <si>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</si>
  <si>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</si>
  <si>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</si>
  <si>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</si>
  <si>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</si>
  <si>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</si>
  <si>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</si>
  <si>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</si>
  <si>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</si>
  <si>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</si>
  <si>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</si>
  <si>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</si>
  <si>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</si>
  <si>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</si>
  <si>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</si>
  <si>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</si>
  <si>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</si>
  <si>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</si>
  <si>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</si>
  <si>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</si>
  <si>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</si>
  <si>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</si>
  <si>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</si>
  <si>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</si>
  <si>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</si>
  <si>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</si>
  <si>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</si>
  <si>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</si>
  <si>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</si>
  <si>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</si>
  <si>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</si>
  <si>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</si>
  <si>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</si>
  <si>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</si>
  <si>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</si>
  <si>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</si>
  <si>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</si>
  <si>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</si>
  <si>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</si>
  <si>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</si>
  <si>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</si>
  <si>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</si>
  <si>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</si>
  <si>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</si>
  <si>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</si>
  <si>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</si>
  <si>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</si>
  <si>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</si>
  <si>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</si>
  <si>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</si>
  <si>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</si>
  <si>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</si>
  <si>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</si>
  <si>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</si>
  <si>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</si>
  <si>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</si>
  <si>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</si>
  <si>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</si>
  <si>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</si>
  <si>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</si>
  <si>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</si>
  <si>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</si>
  <si>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</si>
  <si>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</si>
  <si>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</si>
  <si>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</si>
  <si>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</si>
  <si>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</si>
  <si>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</si>
  <si>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</si>
  <si>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</si>
  <si>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</si>
  <si>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</si>
  <si>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</si>
  <si>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</si>
  <si>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</si>
  <si>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</si>
  <si>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</si>
  <si>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</si>
  <si>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</si>
  <si>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</si>
  <si>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</si>
  <si>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</si>
  <si>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</si>
  <si>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</si>
  <si>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</si>
  <si>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</si>
  <si>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</si>
  <si>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</si>
  <si>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</si>
  <si>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</si>
  <si>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</si>
  <si>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</si>
  <si>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</si>
  <si>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</si>
  <si>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</si>
  <si>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</si>
  <si>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</si>
  <si>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</si>
  <si>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</si>
  <si>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</si>
  <si>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</si>
  <si>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</si>
  <si>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</si>
  <si>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</si>
  <si>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</si>
  <si>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</si>
  <si>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</si>
  <si>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</si>
  <si>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</si>
  <si>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</si>
  <si>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</si>
  <si>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</si>
  <si>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</si>
  <si>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</si>
  <si>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</si>
  <si>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</si>
  <si>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</si>
  <si>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</si>
  <si>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</si>
  <si>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</si>
  <si>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</si>
  <si>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</si>
  <si>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</si>
  <si>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</si>
  <si>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</si>
  <si>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</si>
  <si>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</si>
  <si>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</si>
  <si>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</si>
  <si>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</si>
  <si>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</si>
  <si>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</si>
  <si>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</si>
  <si>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</si>
  <si>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</si>
  <si>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</si>
  <si>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</si>
  <si>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</si>
  <si>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</si>
  <si>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</si>
  <si>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</si>
  <si>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</si>
  <si>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</si>
  <si>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</si>
  <si>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</si>
  <si>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</si>
  <si>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</si>
  <si>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</si>
  <si>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</si>
  <si>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</si>
  <si>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</si>
  <si>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</si>
  <si>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</si>
  <si>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</si>
  <si>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</si>
  <si>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</si>
  <si>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</si>
  <si>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</si>
  <si>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</si>
  <si>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</si>
  <si>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</si>
  <si>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</si>
  <si>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</si>
  <si>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</si>
  <si>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</si>
  <si>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</si>
  <si>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</si>
  <si>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</si>
  <si>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</si>
  <si>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</si>
  <si>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</si>
  <si>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</si>
  <si>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</si>
  <si>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</si>
  <si>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</si>
  <si>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</si>
  <si>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</si>
  <si>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</si>
  <si>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</si>
  <si>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</si>
  <si>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</si>
  <si>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</si>
  <si>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</si>
  <si>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</si>
  <si>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</si>
  <si>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</si>
  <si>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</si>
  <si>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</si>
  <si>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</si>
  <si>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</si>
  <si>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</si>
  <si>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</si>
  <si>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</si>
  <si>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</si>
  <si>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</si>
  <si>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</si>
  <si>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</si>
  <si>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</si>
  <si>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</si>
  <si>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</si>
  <si>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</si>
  <si>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</si>
  <si>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</si>
  <si>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</si>
  <si>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</si>
  <si>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</si>
  <si>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</si>
  <si>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</si>
  <si>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</si>
  <si>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</si>
  <si>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</si>
  <si>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</si>
  <si>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</si>
  <si>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</si>
  <si>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</si>
  <si>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</si>
  <si>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</si>
  <si>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</si>
  <si>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</si>
  <si>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</si>
  <si>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</si>
  <si>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</si>
  <si>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</si>
  <si>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</si>
  <si>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</si>
  <si>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</si>
  <si>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</si>
  <si>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</si>
  <si>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</si>
  <si>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</si>
  <si>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</si>
  <si>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</si>
  <si>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</si>
  <si>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</si>
  <si>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</si>
  <si>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</si>
  <si>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</si>
  <si>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</si>
  <si>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</si>
  <si>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</si>
  <si>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</si>
  <si>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</si>
  <si>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</si>
  <si>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</si>
  <si>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</si>
  <si>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</si>
  <si>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</si>
  <si>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</si>
  <si>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</si>
  <si>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</si>
  <si>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</si>
  <si>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</si>
  <si>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</si>
  <si>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</si>
  <si>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</si>
  <si>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</si>
  <si>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</si>
  <si>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</si>
  <si>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</si>
  <si>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</si>
  <si>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</si>
  <si>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</si>
  <si>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</si>
  <si>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</si>
  <si>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</si>
  <si>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</si>
  <si>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</si>
  <si>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</si>
  <si>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</si>
  <si>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</si>
  <si>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</si>
  <si>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</si>
  <si>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</si>
  <si>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</si>
  <si>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</si>
  <si>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</si>
  <si>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</si>
  <si>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</si>
  <si>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</si>
  <si>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</si>
  <si>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</si>
  <si>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</si>
  <si>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</si>
  <si>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</si>
  <si>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</si>
  <si>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</si>
  <si>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</si>
  <si>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</si>
  <si>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</si>
  <si>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</si>
  <si>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</si>
  <si>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</si>
  <si>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</si>
  <si>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</si>
  <si>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</si>
  <si>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</si>
  <si>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</si>
  <si>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</si>
  <si>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</si>
  <si>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</si>
  <si>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</si>
  <si>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</si>
  <si>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</si>
  <si>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</si>
  <si>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</si>
  <si>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</si>
  <si>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</si>
  <si>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</si>
  <si>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</si>
  <si>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</si>
  <si>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</si>
  <si>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</si>
  <si>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</si>
  <si>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</si>
  <si>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</si>
  <si>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</si>
  <si>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</si>
  <si>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</si>
  <si>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</si>
  <si>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</si>
  <si>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</si>
  <si>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</si>
  <si>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</si>
  <si>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</si>
  <si>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</si>
  <si>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</si>
  <si>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</si>
  <si>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</si>
  <si>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</si>
  <si>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</si>
  <si>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</si>
  <si>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</si>
  <si>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</si>
  <si>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</si>
  <si>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</si>
  <si>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</si>
  <si>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</si>
  <si>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</si>
  <si>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</si>
  <si>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</si>
  <si>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</si>
  <si>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</si>
  <si>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</si>
  <si>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</si>
  <si>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</si>
  <si>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</si>
  <si>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</si>
  <si>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</si>
  <si>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</si>
  <si>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</si>
  <si>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</si>
  <si>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</si>
  <si>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</si>
  <si>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</si>
  <si>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</si>
  <si>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</si>
  <si>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</si>
  <si>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</si>
  <si>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</si>
  <si>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</si>
  <si>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</si>
  <si>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</si>
  <si>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</si>
  <si>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</si>
  <si>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</si>
  <si>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</si>
  <si>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</si>
  <si>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</si>
  <si>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</si>
  <si>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</si>
  <si>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</si>
  <si>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</si>
  <si>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</si>
  <si>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</si>
  <si>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</si>
  <si>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</si>
  <si>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</si>
  <si>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</si>
  <si>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</si>
  <si>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</si>
  <si>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</si>
  <si>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</si>
  <si>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</si>
  <si>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</si>
  <si>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</si>
  <si>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</si>
  <si>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</si>
  <si>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</si>
  <si>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</si>
  <si>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</si>
  <si>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</si>
  <si>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</si>
  <si>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</si>
  <si>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</si>
  <si>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</si>
  <si>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</si>
  <si>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</si>
  <si>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</si>
  <si>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</si>
  <si>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</si>
  <si>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</si>
  <si>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</si>
  <si>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</si>
  <si>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</si>
  <si>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</si>
  <si>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</si>
  <si>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</si>
  <si>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</si>
  <si>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</si>
  <si>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</si>
  <si>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</si>
  <si>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</si>
  <si>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</si>
  <si>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</si>
  <si>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</si>
  <si>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</si>
  <si>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</si>
  <si>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</si>
  <si>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</si>
  <si>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</si>
  <si>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</si>
  <si>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</si>
  <si>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</si>
  <si>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</si>
  <si>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</si>
  <si>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</si>
  <si>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</si>
  <si>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</si>
  <si>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</si>
  <si>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</si>
  <si>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</si>
  <si>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</si>
  <si>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</si>
  <si>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</si>
  <si>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</si>
  <si>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</si>
  <si>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</si>
  <si>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</si>
  <si>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</si>
  <si>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</si>
  <si>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</si>
  <si>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</si>
  <si>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</si>
  <si>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</si>
  <si>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</si>
  <si>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</si>
  <si>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</si>
  <si>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</si>
  <si>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</si>
  <si>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</si>
  <si>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</si>
  <si>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</si>
  <si>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</si>
  <si>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</si>
  <si>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</si>
  <si>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</si>
  <si>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</si>
  <si>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</si>
  <si>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</si>
  <si>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</si>
  <si>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</si>
  <si>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</si>
  <si>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</si>
  <si>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</si>
  <si>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</si>
  <si>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</si>
  <si>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</si>
  <si>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</si>
  <si>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</si>
  <si>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</si>
  <si>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</si>
  <si>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</si>
  <si>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</si>
  <si>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</si>
  <si>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</si>
  <si>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</si>
  <si>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</si>
  <si>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</si>
  <si>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</si>
  <si>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</si>
  <si>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</si>
  <si>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</si>
  <si>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</si>
  <si>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</si>
  <si>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</si>
  <si>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</si>
  <si>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</si>
  <si>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</si>
  <si>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</si>
  <si>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</si>
  <si>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</si>
  <si>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</si>
  <si>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</si>
  <si>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</si>
  <si>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</si>
  <si>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</si>
  <si>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</si>
  <si>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</si>
  <si>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</si>
  <si>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</si>
  <si>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</si>
  <si>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</si>
  <si>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</si>
  <si>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</si>
  <si>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</si>
  <si>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</si>
  <si>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</si>
  <si>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</si>
  <si>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</si>
  <si>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</si>
  <si>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</si>
  <si>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</si>
  <si>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</si>
  <si>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</si>
  <si>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</si>
  <si>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</si>
  <si>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</si>
  <si>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</si>
  <si>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</si>
  <si>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</si>
  <si>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</si>
  <si>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</si>
  <si>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</si>
  <si>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</si>
  <si>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</si>
  <si>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</si>
  <si>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</si>
  <si>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</si>
  <si>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</si>
  <si>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</si>
  <si>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</si>
  <si>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</si>
  <si>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</si>
  <si>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</si>
  <si>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</si>
  <si>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</si>
  <si>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</si>
  <si>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</si>
  <si>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</si>
  <si>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</si>
  <si>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</si>
  <si>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</si>
  <si>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</si>
  <si>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</si>
  <si>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</si>
  <si>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</si>
  <si>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</si>
  <si>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</si>
  <si>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</si>
  <si>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</si>
  <si>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</si>
  <si>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</si>
  <si>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</si>
  <si>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</si>
  <si>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</si>
  <si>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</si>
  <si>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</si>
  <si>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</si>
  <si>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</si>
  <si>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</si>
  <si>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</si>
  <si>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</si>
  <si>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</si>
  <si>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</si>
  <si>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</si>
  <si>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</si>
  <si>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</si>
  <si>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</si>
  <si>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</si>
  <si>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</si>
  <si>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</si>
  <si>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</si>
  <si>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</si>
  <si>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</si>
  <si>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</si>
  <si>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</si>
  <si>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</si>
  <si>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</si>
  <si>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</si>
  <si>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</si>
  <si>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</si>
  <si>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</si>
  <si>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</si>
  <si>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</si>
  <si>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</si>
  <si>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</si>
  <si>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</si>
  <si>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</si>
  <si>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</si>
  <si>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</si>
  <si>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</si>
  <si>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</si>
  <si>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</si>
  <si>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</si>
  <si>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</si>
  <si>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</si>
  <si>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</si>
  <si>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</si>
  <si>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</si>
  <si>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</si>
  <si>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</si>
  <si>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</si>
  <si>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</si>
  <si>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</si>
  <si>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</si>
  <si>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</si>
  <si>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</si>
  <si>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</si>
  <si>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</si>
  <si>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</si>
  <si>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</si>
  <si>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</si>
  <si>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</si>
  <si>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</si>
  <si>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</si>
  <si>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</si>
  <si>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</si>
  <si>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</si>
  <si>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</si>
  <si>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</si>
  <si>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</si>
  <si>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</si>
  <si>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</si>
  <si>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</si>
  <si>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</si>
  <si>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</si>
  <si>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</si>
  <si>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</si>
  <si>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</si>
  <si>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</si>
  <si>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</si>
  <si>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</si>
  <si>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</si>
  <si>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</si>
  <si>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</si>
  <si>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</si>
  <si>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</si>
  <si>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</si>
  <si>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</si>
  <si>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</si>
  <si>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</si>
  <si>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</si>
  <si>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</si>
  <si>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</si>
  <si>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</si>
  <si>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</si>
  <si>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</si>
  <si>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</si>
  <si>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</si>
  <si>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</si>
  <si>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</si>
  <si>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</si>
  <si>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</si>
  <si>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</si>
  <si>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</si>
  <si>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</si>
  <si>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</si>
  <si>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</si>
  <si>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</si>
  <si>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</si>
  <si>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</si>
  <si>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</si>
  <si>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</si>
  <si>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</si>
  <si>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</si>
  <si>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</si>
  <si>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</si>
  <si>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</si>
  <si>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</si>
  <si>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</si>
  <si>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</si>
  <si>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</si>
  <si>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</si>
  <si>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</si>
  <si>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</si>
  <si>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</si>
  <si>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</si>
  <si>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</si>
  <si>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</si>
  <si>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</si>
  <si>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</si>
  <si>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</si>
  <si>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</si>
  <si>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</si>
  <si>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</si>
  <si>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</si>
  <si>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</si>
  <si>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</si>
  <si>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</si>
  <si>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</si>
  <si>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</si>
  <si>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</si>
  <si>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</si>
  <si>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</si>
  <si>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</si>
  <si>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</si>
  <si>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</si>
  <si>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</si>
  <si>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</si>
  <si>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</si>
  <si>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</si>
  <si>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</si>
  <si>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</si>
  <si>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</si>
  <si>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</si>
  <si>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</si>
  <si>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</si>
  <si>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</si>
  <si>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</si>
  <si>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</si>
  <si>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</si>
  <si>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</si>
  <si>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</si>
  <si>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</si>
  <si>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</si>
  <si>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</si>
  <si>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</si>
  <si>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</si>
  <si>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</si>
  <si>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</si>
  <si>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</si>
  <si>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</si>
  <si>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</si>
  <si>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</si>
  <si>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</si>
  <si>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</si>
  <si>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</si>
  <si>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</si>
  <si>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</si>
  <si>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</si>
  <si>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</si>
  <si>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</si>
  <si>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</si>
  <si>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</si>
  <si>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</si>
  <si>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</si>
  <si>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</si>
  <si>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</si>
  <si>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</si>
  <si>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</si>
  <si>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</si>
  <si>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</si>
  <si>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</si>
  <si>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</si>
  <si>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</si>
  <si>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</si>
  <si>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</si>
  <si>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</si>
  <si>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</si>
  <si>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</si>
  <si>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</si>
  <si>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</si>
  <si>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</si>
  <si>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</si>
  <si>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</si>
  <si>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</si>
  <si>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</si>
  <si>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</si>
  <si>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</si>
  <si>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</si>
  <si>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</si>
  <si>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</si>
  <si>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</si>
  <si>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</si>
  <si>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</si>
  <si>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</si>
  <si>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</si>
  <si>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</si>
  <si>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</si>
  <si>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</si>
  <si>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</si>
  <si>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</si>
  <si>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</si>
  <si>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</si>
  <si>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</si>
  <si>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</si>
  <si>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</si>
  <si>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</si>
  <si>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</si>
  <si>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</si>
  <si>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</si>
  <si>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</si>
  <si>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</si>
  <si>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</si>
  <si>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</si>
  <si>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</si>
  <si>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</si>
  <si>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</si>
  <si>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</si>
  <si>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</si>
  <si>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</si>
  <si>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</si>
  <si>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</si>
  <si>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</si>
  <si>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</si>
  <si>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</si>
  <si>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</si>
  <si>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</si>
  <si>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</si>
  <si>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</si>
  <si>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</si>
  <si>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</si>
  <si>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</si>
  <si>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</si>
  <si>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</si>
  <si>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</si>
  <si>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</si>
  <si>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</si>
  <si>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</si>
  <si>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</si>
  <si>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</si>
  <si>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</si>
  <si>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</si>
  <si>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</si>
  <si>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</si>
  <si>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</si>
  <si>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</si>
  <si>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</si>
  <si>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</si>
  <si>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</si>
  <si>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</si>
  <si>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</si>
  <si>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</si>
  <si>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</si>
  <si>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</si>
  <si>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</si>
  <si>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</si>
  <si>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</si>
  <si>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</si>
  <si>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</si>
  <si>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</si>
  <si>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</si>
  <si>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</si>
  <si>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</si>
  <si>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</si>
  <si>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</si>
  <si>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</si>
  <si>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</si>
  <si>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</si>
  <si>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</si>
  <si>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</si>
  <si>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</si>
  <si>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</si>
  <si>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</si>
  <si>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</si>
  <si>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</si>
  <si>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</si>
  <si>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</si>
  <si>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</si>
  <si>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</si>
  <si>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</si>
  <si>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</si>
  <si>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</si>
  <si>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</si>
  <si>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</si>
  <si>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</si>
  <si>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</si>
  <si>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</si>
  <si>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</si>
  <si>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</si>
  <si>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</si>
  <si>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</si>
  <si>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</si>
  <si>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</si>
  <si>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</si>
  <si>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</si>
  <si>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</si>
  <si>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</si>
  <si>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</si>
  <si>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</si>
  <si>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</si>
  <si>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</si>
  <si>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</si>
  <si>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</si>
  <si>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</si>
  <si>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</si>
  <si>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</si>
  <si>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</si>
  <si>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</si>
  <si>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</si>
  <si>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</si>
  <si>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</si>
  <si>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</si>
  <si>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</si>
  <si>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</si>
  <si>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</si>
  <si>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</si>
  <si>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</si>
  <si>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</si>
  <si>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</si>
  <si>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</si>
  <si>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</si>
  <si>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</si>
  <si>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</si>
  <si>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</si>
  <si>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</si>
  <si>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</si>
  <si>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</si>
  <si>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</si>
  <si>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</si>
  <si>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</si>
  <si>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</si>
  <si>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</si>
  <si>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</si>
  <si>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</si>
  <si>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</si>
  <si>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</si>
  <si>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</si>
  <si>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</si>
  <si>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</si>
  <si>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</si>
  <si>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</si>
  <si>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</si>
  <si>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</si>
  <si>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</si>
  <si>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</si>
  <si>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</si>
  <si>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</si>
  <si>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</si>
  <si>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</si>
  <si>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</si>
  <si>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</si>
  <si>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</si>
  <si>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</si>
  <si>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</si>
  <si>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</si>
  <si>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</si>
  <si>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</si>
  <si>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</si>
  <si>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</si>
  <si>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</si>
  <si>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</si>
  <si>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</si>
  <si>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</si>
  <si>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</si>
  <si>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</si>
  <si>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</si>
  <si>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</si>
  <si>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</si>
  <si>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</si>
  <si>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</si>
  <si>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</si>
  <si>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</si>
  <si>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</si>
  <si>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</si>
  <si>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</si>
  <si>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</si>
  <si>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</si>
  <si>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</si>
  <si>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</si>
  <si>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</si>
  <si>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</si>
  <si>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</si>
  <si>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</si>
  <si>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</si>
  <si>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</si>
  <si>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</si>
  <si>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</si>
  <si>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</si>
  <si>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</si>
  <si>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</si>
  <si>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</si>
  <si>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</si>
  <si>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</si>
  <si>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</si>
  <si>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</si>
  <si>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</si>
  <si>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</si>
  <si>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</si>
  <si>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</si>
  <si>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</si>
  <si>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</si>
  <si>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</si>
  <si>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</si>
  <si>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</si>
  <si>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</si>
  <si>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</si>
  <si>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</si>
  <si>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</si>
  <si>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</si>
  <si>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</si>
  <si>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</si>
  <si>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</si>
  <si>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</si>
  <si>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</si>
  <si>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</si>
  <si>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</si>
  <si>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</si>
  <si>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</si>
  <si>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</si>
  <si>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</si>
  <si>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</si>
  <si>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</si>
  <si>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</si>
  <si>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</si>
  <si>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</si>
  <si>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</si>
  <si>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</si>
  <si>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</si>
  <si>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</si>
  <si>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</si>
  <si>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</si>
  <si>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</si>
  <si>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</si>
  <si>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</si>
  <si>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</si>
  <si>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</si>
  <si>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</si>
  <si>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</si>
  <si>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</si>
  <si>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</si>
  <si>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</si>
  <si>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</si>
  <si>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</si>
  <si>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</si>
  <si>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</si>
  <si>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</si>
  <si>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</si>
  <si>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</si>
  <si>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</si>
  <si>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</si>
  <si>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</si>
  <si>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</si>
  <si>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</si>
  <si>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</si>
  <si>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</si>
  <si>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</si>
  <si>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</si>
  <si>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</si>
  <si>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</si>
  <si>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</si>
  <si>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</si>
  <si>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</si>
  <si>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</si>
  <si>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</si>
  <si>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</si>
  <si>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</si>
  <si>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</si>
  <si>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</si>
  <si>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</si>
  <si>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</si>
  <si>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</si>
  <si>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</si>
  <si>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</si>
  <si>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</si>
  <si>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</si>
  <si>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</si>
  <si>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</si>
  <si>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</si>
  <si>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</si>
  <si>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</si>
  <si>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</si>
  <si>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</si>
  <si>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</si>
  <si>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</si>
  <si>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</si>
  <si>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</si>
  <si>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</si>
  <si>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</si>
  <si>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</si>
  <si>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</si>
  <si>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</si>
  <si>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</si>
  <si>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</si>
  <si>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</si>
  <si>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</si>
  <si>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</si>
  <si>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</si>
  <si>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</si>
  <si>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</si>
  <si>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</si>
  <si>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</si>
  <si>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</si>
  <si>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</si>
  <si>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</si>
  <si>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</si>
  <si>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</si>
  <si>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</si>
  <si>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</si>
  <si>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</si>
  <si>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</si>
  <si>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</si>
  <si>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</si>
  <si>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</si>
  <si>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</si>
  <si>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</si>
  <si>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</si>
  <si>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</si>
  <si>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</si>
  <si>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</si>
  <si>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</si>
  <si>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</si>
  <si>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</si>
  <si>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</si>
  <si>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</si>
  <si>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</si>
  <si>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</si>
  <si>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</si>
  <si>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</si>
  <si>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</si>
  <si>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</si>
  <si>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</si>
  <si>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</si>
  <si>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</si>
  <si>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</si>
  <si>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</si>
  <si>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</si>
  <si>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</si>
  <si>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</si>
  <si>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</si>
  <si>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</si>
  <si>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</si>
  <si>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</si>
  <si>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</si>
  <si>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</si>
  <si>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</si>
  <si>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</si>
  <si>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</si>
  <si>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</si>
  <si>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</si>
  <si>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</si>
  <si>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</si>
  <si>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</si>
  <si>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</si>
  <si>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</si>
  <si>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</si>
  <si>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</si>
  <si>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</si>
  <si>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</si>
  <si>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</si>
  <si>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</si>
  <si>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</si>
  <si>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</si>
  <si>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</si>
  <si>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</si>
  <si>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</si>
  <si>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</si>
  <si>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</si>
  <si>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</si>
  <si>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</si>
  <si>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</si>
  <si>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</si>
  <si>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</si>
  <si>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</si>
  <si>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</si>
  <si>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</si>
  <si>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</si>
  <si>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</si>
  <si>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</si>
  <si>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</si>
  <si>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</si>
  <si>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</si>
  <si>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</si>
  <si>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</si>
  <si>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</si>
  <si>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</si>
  <si>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</si>
  <si>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</si>
  <si>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</si>
  <si>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</si>
  <si>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</si>
  <si>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</si>
  <si>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</si>
  <si>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</si>
  <si>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</si>
  <si>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</si>
  <si>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</si>
  <si>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</si>
  <si>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</si>
  <si>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</si>
  <si>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</si>
  <si>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</si>
  <si>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</si>
  <si>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</si>
  <si>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</si>
  <si>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</si>
  <si>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</si>
  <si>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</si>
  <si>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</si>
  <si>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</si>
  <si>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</si>
  <si>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</si>
  <si>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</si>
  <si>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</si>
  <si>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</si>
  <si>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</si>
  <si>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</si>
  <si>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</si>
  <si>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</si>
  <si>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</si>
  <si>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</si>
  <si>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</si>
  <si>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</si>
  <si>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</si>
  <si>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</si>
  <si>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</si>
  <si>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</si>
  <si>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</si>
  <si>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</si>
  <si>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</si>
  <si>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</si>
  <si>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</si>
  <si>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</si>
  <si>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</si>
  <si>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</si>
  <si>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</si>
  <si>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</si>
  <si>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</si>
  <si>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</si>
  <si>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</si>
  <si>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</si>
  <si>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</si>
  <si>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</si>
  <si>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</si>
  <si>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</si>
  <si>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</si>
  <si>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</si>
  <si>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</si>
  <si>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</si>
  <si>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</si>
  <si>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</si>
  <si>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</si>
  <si>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</si>
  <si>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</si>
  <si>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</si>
  <si>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</si>
  <si>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</si>
  <si>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</si>
  <si>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</si>
  <si>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</si>
  <si>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</si>
  <si>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</si>
  <si>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</si>
  <si>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</si>
  <si>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</si>
  <si>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</si>
  <si>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</si>
  <si>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</si>
  <si>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</si>
  <si>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</si>
  <si>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</si>
  <si>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</si>
  <si>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</si>
  <si>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</si>
  <si>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</si>
  <si>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</si>
  <si>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</si>
  <si>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</si>
  <si>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</si>
  <si>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</si>
  <si>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</si>
  <si>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</si>
  <si>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</si>
  <si>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</si>
  <si>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</si>
  <si>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</si>
  <si>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</si>
  <si>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</si>
  <si>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</si>
  <si>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</si>
  <si>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</si>
  <si>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</si>
  <si>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</si>
  <si>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</si>
  <si>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</si>
  <si>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</si>
  <si>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</si>
  <si>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</si>
  <si>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</si>
  <si>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</si>
  <si>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</si>
  <si>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</si>
  <si>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</si>
  <si>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</si>
  <si>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</si>
  <si>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</si>
  <si>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</si>
  <si>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</si>
  <si>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</si>
  <si>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</si>
  <si>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</si>
  <si>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</si>
  <si>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</si>
  <si>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</si>
  <si>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</si>
  <si>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</si>
  <si>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</si>
  <si>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</si>
  <si>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</si>
  <si>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</si>
  <si>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</si>
  <si>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</si>
  <si>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</si>
  <si>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</si>
  <si>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</si>
  <si>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</si>
  <si>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</si>
  <si>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</si>
  <si>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</si>
  <si>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</si>
  <si>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</si>
  <si>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</si>
  <si>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</si>
  <si>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</si>
  <si>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</si>
  <si>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</si>
  <si>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</si>
  <si>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</si>
  <si>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</si>
  <si>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</si>
  <si>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</si>
  <si>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</si>
  <si>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</si>
  <si>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</si>
  <si>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</si>
  <si>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</si>
  <si>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</si>
  <si>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</si>
  <si>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</si>
  <si>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</si>
  <si>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</si>
  <si>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</si>
  <si>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</si>
  <si>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</si>
  <si>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</si>
  <si>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</si>
  <si>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</si>
  <si>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</si>
  <si>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</si>
  <si>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</si>
  <si>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</si>
  <si>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</si>
  <si>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</si>
  <si>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</si>
  <si>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</si>
  <si>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</si>
  <si>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</si>
  <si>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</si>
  <si>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</si>
  <si>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</si>
  <si>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</si>
  <si>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</si>
  <si>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</si>
  <si>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</si>
  <si>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</si>
  <si>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</si>
  <si>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</si>
  <si>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</si>
  <si>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</si>
  <si>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</si>
  <si>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</si>
  <si>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</si>
  <si>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</si>
  <si>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</si>
  <si>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</si>
  <si>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</si>
  <si>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</si>
  <si>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</si>
  <si>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</si>
  <si>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</si>
  <si>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</si>
  <si>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</si>
  <si>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</si>
  <si>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</si>
  <si>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</si>
  <si>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</si>
  <si>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</si>
  <si>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</si>
  <si>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</si>
  <si>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</si>
  <si>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</si>
  <si>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</si>
  <si>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</si>
  <si>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</si>
  <si>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</si>
  <si>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</si>
  <si>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</si>
  <si>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</si>
  <si>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</si>
  <si>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</si>
  <si>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</si>
  <si>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</si>
  <si>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</si>
  <si>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</si>
  <si>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</si>
  <si>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</si>
  <si>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</si>
  <si>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</si>
  <si>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</si>
  <si>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</si>
  <si>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</si>
  <si>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</si>
  <si>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</si>
  <si>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</si>
  <si>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</si>
  <si>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</si>
  <si>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</si>
  <si>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</si>
  <si>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</si>
  <si>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</si>
  <si>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</si>
  <si>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</si>
  <si>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</si>
  <si>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</si>
  <si>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</si>
  <si>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</si>
  <si>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</si>
  <si>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</si>
  <si>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</si>
  <si>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</si>
  <si>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</si>
  <si>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</si>
  <si>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</si>
  <si>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</si>
  <si>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</si>
  <si>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</si>
  <si>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</si>
  <si>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</si>
  <si>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</si>
  <si>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</si>
  <si>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</si>
  <si>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</si>
  <si>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</si>
  <si>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</si>
  <si>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</si>
  <si>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</si>
  <si>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</si>
  <si>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</si>
  <si>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</si>
  <si>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</si>
  <si>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</si>
  <si>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</si>
  <si>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</si>
  <si>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</si>
  <si>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</si>
  <si>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</si>
  <si>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</si>
  <si>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</si>
  <si>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</si>
  <si>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</si>
  <si>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</si>
  <si>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</si>
  <si>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</si>
  <si>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</si>
  <si>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</si>
  <si>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</si>
  <si>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</si>
  <si>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</si>
  <si>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</si>
  <si>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</si>
  <si>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</si>
  <si>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</si>
  <si>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</si>
  <si>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</si>
  <si>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</si>
  <si>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</si>
  <si>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</si>
  <si>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</si>
  <si>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</si>
  <si>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</si>
  <si>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</si>
  <si>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</si>
  <si>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</si>
  <si>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</si>
  <si>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</si>
  <si>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</si>
  <si>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</si>
  <si>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</si>
  <si>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</si>
  <si>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</si>
  <si>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</si>
  <si>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</si>
  <si>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</si>
  <si>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</si>
  <si>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</si>
  <si>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</si>
  <si>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</si>
  <si>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</si>
  <si>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</si>
  <si>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</si>
  <si>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</si>
  <si>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</si>
  <si>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</si>
  <si>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</si>
  <si>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</si>
  <si>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</si>
  <si>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</si>
  <si>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</si>
  <si>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</si>
  <si>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</si>
  <si>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</si>
  <si>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</si>
  <si>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</si>
  <si>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</si>
  <si>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</si>
  <si>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</si>
  <si>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</si>
  <si>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</si>
  <si>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</si>
  <si>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</si>
  <si>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</si>
  <si>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</si>
  <si>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</si>
  <si>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</si>
  <si>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</si>
  <si>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</si>
  <si>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</si>
  <si>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</si>
  <si>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</si>
  <si>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</si>
  <si>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</si>
  <si>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</si>
  <si>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</si>
  <si>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</si>
  <si>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</si>
  <si>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</si>
  <si>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</si>
  <si>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</si>
  <si>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</si>
  <si>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</si>
  <si>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</si>
  <si>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</si>
  <si>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</si>
  <si>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</si>
  <si>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</si>
  <si>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</si>
  <si>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</si>
  <si>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</si>
  <si>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</si>
  <si>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</si>
  <si>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</si>
  <si>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</si>
  <si>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</si>
  <si>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</si>
  <si>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</si>
  <si>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</si>
  <si>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</si>
  <si>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</si>
  <si>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</si>
  <si>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</si>
  <si>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</si>
  <si>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</si>
  <si>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</si>
  <si>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</si>
  <si>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</si>
  <si>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</si>
  <si>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</si>
  <si>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</si>
  <si>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</si>
  <si>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</si>
  <si>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</si>
  <si>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</si>
  <si>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</si>
  <si>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</si>
  <si>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</si>
  <si>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</si>
  <si>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</si>
  <si>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</si>
  <si>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</si>
  <si>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</si>
  <si>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</si>
  <si>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</si>
  <si>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</si>
  <si>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</si>
  <si>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</si>
  <si>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</si>
  <si>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</si>
  <si>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</si>
  <si>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</si>
  <si>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</si>
  <si>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</si>
  <si>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</si>
  <si>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</si>
  <si>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</si>
  <si>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</si>
  <si>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</si>
  <si>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</si>
  <si>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</si>
  <si>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</si>
  <si>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</si>
  <si>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</si>
  <si>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</si>
  <si>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</si>
  <si>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</si>
  <si>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</si>
  <si>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</si>
  <si>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</si>
  <si>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</si>
  <si>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</si>
  <si>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</si>
  <si>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</si>
  <si>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</si>
  <si>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</si>
  <si>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</si>
  <si>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</si>
  <si>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</si>
  <si>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</si>
  <si>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</si>
  <si>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</si>
  <si>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</si>
  <si>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</si>
  <si>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</si>
  <si>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</si>
  <si>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</si>
  <si>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</si>
  <si>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</si>
  <si>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</si>
  <si>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</si>
  <si>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</si>
  <si>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</si>
  <si>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</si>
  <si>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</si>
  <si>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</si>
  <si>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</si>
  <si>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</si>
  <si>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</si>
  <si>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</si>
  <si>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</si>
  <si>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</si>
  <si>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</si>
  <si>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</si>
  <si>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</si>
  <si>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</si>
  <si>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</si>
  <si>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</si>
  <si>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</si>
  <si>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</si>
  <si>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</si>
  <si>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</si>
  <si>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</si>
  <si>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</si>
  <si>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</si>
  <si>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</si>
  <si>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</si>
  <si>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</si>
  <si>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</si>
  <si>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</si>
  <si>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</si>
  <si>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</si>
  <si>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</si>
  <si>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</si>
  <si>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</si>
  <si>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</si>
  <si>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</si>
  <si>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</si>
  <si>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</si>
  <si>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</si>
  <si>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</si>
  <si>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</si>
  <si>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</si>
  <si>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</si>
  <si>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</si>
  <si>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</si>
  <si>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</si>
  <si>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</si>
  <si>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</si>
  <si>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</si>
  <si>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</si>
  <si>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</si>
  <si>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</si>
  <si>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</si>
  <si>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</si>
  <si>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</si>
  <si>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</si>
  <si>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</si>
  <si>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</si>
  <si>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</si>
  <si>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</si>
  <si>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</si>
  <si>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</si>
  <si>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</si>
  <si>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</si>
  <si>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</si>
  <si>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</si>
  <si>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</si>
  <si>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</si>
  <si>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</si>
  <si>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</si>
  <si>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</si>
  <si>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</si>
  <si>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</si>
  <si>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</si>
  <si>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</si>
  <si>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</si>
  <si>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</si>
  <si>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</si>
  <si>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</si>
  <si>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</si>
  <si>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</si>
  <si>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</si>
  <si>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</si>
  <si>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</si>
  <si>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</si>
  <si>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</si>
  <si>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</si>
  <si>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</si>
  <si>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</si>
  <si>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</si>
  <si>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</si>
  <si>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</si>
  <si>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</si>
  <si>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</si>
  <si>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</si>
  <si>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</si>
  <si>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</si>
  <si>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</si>
  <si>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</si>
  <si>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</si>
  <si>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</si>
  <si>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</si>
  <si>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</si>
  <si>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</si>
  <si>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</si>
  <si>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</si>
  <si>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</si>
  <si>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</si>
  <si>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</si>
  <si>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</si>
  <si>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</si>
  <si>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</si>
  <si>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</si>
  <si>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</si>
  <si>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</si>
  <si>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</si>
  <si>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</si>
  <si>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</si>
  <si>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</si>
  <si>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</si>
  <si>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</si>
  <si>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</si>
  <si>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</si>
  <si>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</si>
  <si>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</si>
  <si>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</si>
  <si>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</si>
  <si>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</si>
  <si>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</si>
  <si>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</si>
  <si>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</si>
  <si>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</si>
  <si>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</si>
  <si>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</si>
  <si>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</si>
  <si>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</si>
  <si>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</si>
  <si>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</si>
  <si>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</si>
  <si>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</si>
  <si>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</si>
  <si>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</si>
  <si>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</si>
  <si>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</si>
  <si>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</si>
  <si>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</si>
  <si>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</si>
  <si>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</si>
  <si>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</si>
  <si>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</si>
  <si>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</si>
  <si>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</si>
  <si>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</si>
  <si>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</si>
  <si>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</si>
  <si>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</si>
  <si>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</si>
  <si>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</si>
  <si>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</si>
  <si>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</si>
  <si>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</si>
  <si>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</si>
  <si>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</si>
  <si>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</si>
  <si>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</si>
  <si>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</si>
  <si>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</si>
  <si>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</si>
  <si>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</si>
  <si>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</si>
  <si>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</si>
  <si>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</si>
  <si>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</si>
  <si>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</si>
  <si>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</si>
  <si>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</si>
  <si>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</si>
  <si>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</si>
  <si>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</si>
  <si>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</si>
  <si>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</si>
  <si>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</si>
  <si>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</si>
  <si>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</si>
  <si>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</si>
  <si>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</si>
  <si>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</si>
  <si>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</si>
  <si>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</si>
  <si>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</si>
  <si>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</si>
  <si>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</si>
  <si>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</si>
  <si>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</si>
  <si>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</si>
  <si>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</si>
  <si>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</si>
  <si>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</si>
  <si>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</si>
  <si>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</si>
  <si>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</si>
  <si>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</si>
  <si>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</si>
  <si>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</si>
  <si>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</si>
  <si>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</si>
  <si>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</si>
  <si>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</si>
  <si>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</si>
  <si>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</si>
  <si>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</si>
  <si>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</si>
  <si>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</si>
  <si>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</si>
  <si>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</si>
  <si>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</si>
  <si>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</si>
  <si>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</si>
  <si>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</si>
  <si>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</si>
  <si>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</si>
  <si>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</si>
  <si>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</si>
  <si>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</si>
  <si>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</si>
  <si>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</si>
  <si>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</si>
  <si>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</si>
  <si>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</si>
  <si>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</si>
  <si>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</si>
  <si>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</si>
  <si>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</si>
  <si>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</si>
  <si>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</si>
  <si>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</si>
  <si>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</si>
  <si>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</si>
  <si>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</si>
  <si>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</si>
  <si>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</si>
  <si>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</si>
  <si>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</si>
  <si>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</si>
  <si>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</si>
  <si>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</si>
  <si>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</si>
  <si>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</si>
  <si>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</si>
  <si>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</si>
  <si>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</si>
  <si>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</si>
  <si>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</si>
  <si>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</si>
  <si>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</si>
  <si>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</si>
  <si>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</si>
  <si>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</si>
  <si>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</si>
  <si>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</si>
  <si>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</si>
  <si>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</si>
  <si>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</si>
  <si>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</si>
  <si>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</si>
  <si>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</si>
  <si>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</si>
  <si>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</si>
  <si>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</si>
  <si>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</si>
  <si>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</si>
  <si>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</si>
  <si>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</si>
  <si>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</si>
  <si>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</si>
  <si>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</si>
  <si>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</si>
  <si>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</si>
  <si>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</si>
  <si>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</si>
  <si>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</si>
  <si>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</si>
  <si>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</si>
  <si>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</si>
  <si>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</si>
  <si>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</si>
  <si>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</si>
  <si>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</si>
  <si>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</si>
  <si>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</si>
  <si>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</si>
  <si>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</si>
  <si>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</si>
  <si>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</si>
  <si>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</si>
  <si>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</si>
  <si>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</si>
  <si>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</si>
  <si>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</si>
  <si>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</si>
  <si>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</si>
  <si>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</si>
  <si>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</si>
  <si>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</si>
  <si>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</si>
  <si>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</si>
  <si>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</si>
  <si>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</si>
  <si>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</si>
  <si>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</si>
  <si>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</si>
  <si>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</si>
  <si>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</si>
  <si>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</si>
  <si>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</si>
  <si>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</si>
  <si>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</si>
  <si>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</si>
  <si>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</si>
  <si>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</si>
  <si>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</si>
  <si>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</si>
  <si>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</si>
  <si>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</si>
  <si>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</si>
  <si>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</si>
  <si>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</si>
  <si>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</si>
  <si>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</si>
  <si>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</si>
  <si>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</si>
  <si>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</si>
  <si>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</si>
  <si>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</si>
  <si>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</si>
  <si>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</si>
  <si>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</si>
  <si>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</si>
  <si>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</si>
  <si>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</si>
  <si>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</si>
  <si>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</si>
  <si>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</si>
  <si>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</si>
  <si>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</si>
  <si>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</si>
  <si>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</si>
  <si>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</si>
  <si>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</si>
  <si>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</si>
  <si>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</si>
  <si>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</si>
  <si>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</si>
  <si>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</si>
  <si>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</si>
  <si>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</si>
  <si>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</si>
  <si>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</si>
  <si>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</si>
  <si>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</si>
  <si>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</si>
  <si>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</si>
  <si>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</si>
  <si>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</si>
  <si>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</si>
  <si>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</si>
  <si>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</si>
  <si>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</si>
  <si>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</si>
  <si>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</si>
  <si>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</si>
  <si>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</si>
  <si>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</si>
  <si>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</si>
  <si>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</si>
  <si>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</si>
  <si>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</si>
  <si>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</si>
  <si>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</si>
  <si>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</si>
  <si>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</si>
  <si>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</si>
  <si>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</si>
  <si>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</si>
  <si>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</si>
  <si>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</si>
  <si>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</si>
  <si>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</si>
  <si>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</si>
  <si>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</si>
  <si>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</si>
  <si>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</si>
  <si>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</si>
  <si>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</si>
  <si>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</si>
  <si>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</si>
  <si>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</si>
  <si>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</si>
  <si>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</si>
  <si>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</si>
  <si>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</si>
  <si>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</si>
  <si>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</si>
  <si>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</si>
  <si>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</si>
  <si>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</si>
  <si>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</si>
  <si>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</si>
  <si>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</si>
  <si>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</si>
  <si>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</si>
  <si>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</si>
  <si>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</si>
  <si>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</si>
  <si>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</si>
  <si>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</si>
  <si>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</si>
  <si>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</si>
  <si>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</si>
  <si>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</si>
  <si>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</si>
  <si>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</si>
  <si>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</si>
  <si>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</si>
  <si>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</si>
  <si>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</si>
  <si>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</si>
  <si>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</si>
  <si>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</si>
  <si>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</si>
  <si>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</si>
  <si>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</si>
  <si>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</si>
  <si>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</si>
  <si>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</si>
  <si>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</si>
  <si>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</si>
  <si>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</si>
  <si>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</si>
  <si>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</si>
  <si>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</si>
  <si>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</si>
  <si>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</si>
  <si>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</si>
  <si>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</si>
  <si>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</si>
  <si>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</si>
  <si>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</si>
  <si>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</si>
  <si>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</si>
  <si>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</si>
  <si>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</si>
  <si>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</si>
  <si>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</si>
  <si>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</si>
  <si>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</si>
  <si>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</si>
  <si>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</si>
  <si>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</si>
  <si>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</si>
  <si>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</si>
  <si>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</si>
  <si>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</si>
  <si>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</si>
  <si>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</si>
  <si>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</si>
  <si>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</si>
  <si>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</si>
  <si>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</si>
  <si>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</si>
  <si>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</si>
  <si>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</si>
  <si>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</si>
  <si>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</si>
  <si>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</si>
  <si>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</si>
  <si>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</si>
  <si>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</si>
  <si>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</si>
  <si>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</si>
  <si>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</si>
  <si>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</si>
  <si>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</si>
  <si>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</si>
  <si>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</si>
  <si>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</si>
  <si>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</si>
  <si>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</si>
  <si>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</si>
  <si>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</si>
  <si>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</si>
  <si>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</si>
  <si>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</si>
  <si>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</si>
  <si>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</si>
  <si>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</si>
  <si>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</si>
  <si>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</si>
  <si>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</si>
  <si>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</si>
  <si>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</si>
  <si>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</si>
  <si>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</si>
  <si>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</si>
  <si>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</si>
  <si>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</si>
  <si>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</si>
  <si>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</si>
  <si>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</si>
  <si>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</si>
  <si>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</si>
  <si>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</si>
  <si>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</si>
  <si>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</si>
  <si>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</si>
  <si>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</si>
  <si>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</si>
  <si>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</si>
  <si>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</si>
  <si>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</si>
  <si>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</si>
  <si>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</si>
  <si>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</si>
  <si>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</si>
  <si>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</si>
  <si>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</si>
  <si>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</si>
  <si>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</si>
  <si>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</si>
  <si>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</si>
  <si>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</si>
  <si>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</si>
  <si>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</si>
  <si>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</si>
  <si>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</si>
  <si>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</si>
  <si>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</si>
  <si>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</si>
  <si>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</si>
  <si>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</si>
  <si>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</si>
  <si>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</si>
  <si>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</si>
  <si>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</si>
  <si>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</si>
  <si>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</si>
  <si>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</si>
  <si>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</si>
  <si>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</si>
  <si>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</si>
  <si>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</si>
  <si>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</si>
  <si>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</si>
  <si>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</si>
  <si>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</si>
  <si>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</si>
  <si>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</si>
  <si>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</si>
  <si>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</si>
  <si>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</si>
  <si>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</si>
  <si>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</si>
  <si>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</si>
  <si>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</si>
  <si>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</si>
  <si>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</si>
  <si>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</si>
  <si>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</si>
  <si>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</si>
  <si>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</si>
  <si>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</si>
  <si>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</si>
  <si>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</si>
  <si>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</si>
  <si>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</si>
  <si>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</si>
  <si>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</si>
  <si>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</si>
  <si>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</si>
  <si>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</si>
  <si>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</si>
  <si>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</si>
  <si>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</si>
  <si>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</si>
  <si>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</si>
  <si>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</si>
  <si>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</si>
  <si>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</si>
  <si>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</si>
  <si>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</si>
  <si>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</si>
  <si>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</si>
  <si>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</si>
  <si>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</si>
  <si>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</si>
  <si>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</si>
  <si>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</si>
  <si>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</si>
  <si>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</si>
  <si>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</si>
  <si>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</si>
  <si>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</si>
  <si>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</si>
  <si>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</si>
  <si>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</si>
  <si>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</si>
  <si>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</si>
  <si>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</si>
  <si>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</si>
  <si>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</si>
  <si>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</si>
  <si>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</si>
  <si>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</si>
  <si>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</si>
  <si>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</si>
  <si>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</si>
  <si>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</si>
  <si>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</si>
  <si>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</si>
  <si>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</si>
  <si>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</si>
  <si>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</si>
  <si>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</si>
  <si>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</si>
  <si>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</si>
  <si>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</si>
  <si>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</si>
  <si>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</si>
  <si>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</si>
  <si>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</si>
  <si>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</si>
  <si>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</si>
  <si>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</si>
  <si>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</si>
  <si>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</si>
  <si>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</si>
  <si>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</si>
  <si>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</si>
  <si>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</si>
  <si>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</si>
  <si>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</si>
  <si>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</si>
  <si>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</si>
  <si>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</si>
  <si>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</si>
  <si>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</si>
  <si>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</si>
  <si>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</si>
  <si>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</si>
  <si>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</si>
  <si>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</si>
  <si>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</si>
  <si>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</si>
  <si>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</si>
  <si>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</si>
  <si>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</si>
  <si>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</si>
  <si>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</si>
  <si>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</si>
  <si>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</si>
  <si>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</si>
  <si>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</si>
  <si>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</si>
  <si>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</si>
  <si>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</si>
  <si>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</si>
  <si>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</si>
  <si>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</si>
  <si>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</si>
  <si>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</si>
  <si>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</si>
  <si>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</si>
  <si>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</si>
  <si>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</si>
  <si>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</si>
  <si>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</si>
  <si>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</si>
  <si>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</si>
  <si>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</si>
  <si>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</si>
  <si>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</si>
  <si>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</si>
  <si>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</si>
  <si>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</si>
  <si>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</si>
  <si>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</si>
  <si>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</si>
  <si>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</si>
  <si>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</si>
  <si>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</si>
  <si>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</si>
  <si>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</si>
  <si>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</si>
  <si>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</si>
  <si>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</si>
  <si>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</si>
  <si>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</si>
  <si>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</si>
  <si>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</si>
  <si>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</si>
  <si>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</si>
  <si>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</si>
  <si>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</si>
  <si>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</si>
  <si>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</si>
  <si>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</si>
  <si>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</si>
  <si>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</si>
  <si>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</si>
  <si>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</si>
  <si>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</si>
  <si>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</si>
  <si>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</si>
  <si>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</si>
  <si>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</si>
  <si>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</si>
  <si>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</si>
  <si>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</si>
  <si>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</si>
  <si>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</si>
  <si>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</si>
  <si>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</si>
  <si>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</si>
  <si>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</si>
  <si>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</si>
  <si>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</si>
  <si>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</si>
  <si>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</si>
  <si>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</si>
  <si>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</si>
  <si>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</si>
  <si>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</si>
  <si>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</si>
  <si>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</si>
  <si>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</si>
  <si>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</si>
  <si>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</si>
  <si>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</si>
  <si>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</si>
  <si>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</si>
  <si>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</si>
  <si>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</si>
  <si>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</si>
  <si>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</si>
  <si>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</si>
  <si>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</si>
  <si>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</si>
  <si>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</si>
  <si>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</si>
  <si>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</si>
  <si>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</si>
  <si>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</si>
  <si>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</si>
  <si>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</si>
  <si>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</si>
  <si>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</si>
  <si>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</si>
  <si>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</si>
  <si>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</si>
  <si>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</si>
  <si>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</si>
  <si>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</si>
  <si>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</si>
  <si>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</si>
  <si>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</si>
  <si>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</si>
  <si>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</si>
  <si>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</si>
  <si>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</si>
  <si>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</si>
  <si>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</si>
  <si>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</si>
  <si>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</si>
  <si>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</si>
  <si>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</si>
  <si>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</si>
  <si>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</si>
  <si>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</si>
  <si>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</si>
  <si>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</si>
  <si>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</si>
  <si>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</si>
  <si>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</si>
  <si>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</si>
  <si>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</si>
  <si>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</si>
  <si>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</si>
  <si>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</si>
  <si>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</si>
  <si>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</si>
  <si>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</si>
  <si>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</si>
  <si>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</si>
  <si>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</si>
  <si>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</si>
  <si>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</si>
  <si>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</si>
  <si>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</si>
  <si>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</si>
  <si>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</si>
  <si>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</si>
  <si>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</si>
  <si>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</si>
  <si>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</si>
  <si>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</si>
  <si>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</si>
  <si>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</si>
  <si>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</si>
  <si>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</si>
  <si>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</si>
  <si>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</si>
  <si>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</si>
  <si>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</si>
  <si>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</si>
  <si>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</si>
  <si>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</si>
  <si>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</si>
  <si>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</si>
  <si>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</si>
  <si>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</si>
  <si>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</si>
  <si>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</si>
  <si>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</si>
  <si>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</si>
  <si>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</si>
  <si>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</si>
  <si>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</si>
  <si>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</si>
  <si>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</si>
  <si>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</si>
  <si>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</si>
  <si>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</si>
  <si>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</si>
  <si>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</si>
  <si>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</si>
  <si>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</si>
  <si>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</si>
  <si>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</si>
  <si>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</si>
  <si>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</si>
  <si>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</si>
  <si>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</si>
  <si>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</si>
  <si>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</si>
  <si>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</si>
  <si>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</si>
  <si>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</si>
  <si>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</si>
  <si>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</si>
  <si>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</si>
  <si>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</si>
  <si>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</si>
  <si>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</si>
  <si>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</si>
  <si>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</si>
  <si>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</si>
  <si>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</si>
  <si>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</si>
  <si>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</si>
  <si>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</si>
  <si>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</si>
  <si>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</si>
  <si>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</si>
  <si>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</si>
  <si>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</si>
  <si>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</si>
  <si>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</si>
  <si>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</si>
  <si>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</si>
  <si>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</si>
  <si>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</si>
  <si>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</si>
  <si>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</si>
  <si>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</si>
  <si>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</si>
  <si>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</si>
  <si>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</si>
  <si>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</si>
  <si>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</si>
  <si>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</si>
  <si>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</si>
  <si>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</si>
  <si>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</si>
  <si>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</si>
  <si>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</si>
  <si>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</si>
  <si>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</si>
  <si>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</si>
  <si>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</si>
  <si>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</si>
  <si>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</si>
  <si>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</si>
  <si>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</si>
  <si>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</si>
  <si>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</si>
  <si>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</si>
  <si>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</si>
  <si>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</si>
  <si>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</si>
  <si>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</si>
  <si>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</si>
  <si>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</si>
  <si>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</si>
  <si>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</si>
  <si>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</si>
  <si>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</si>
  <si>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</si>
  <si>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</si>
  <si>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</si>
  <si>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</si>
  <si>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</si>
  <si>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</si>
  <si>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</si>
  <si>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</si>
  <si>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</si>
  <si>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</si>
  <si>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</si>
  <si>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</si>
  <si>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</si>
  <si>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</si>
  <si>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</si>
  <si>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</si>
  <si>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</si>
  <si>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</si>
  <si>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</si>
  <si>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</si>
  <si>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</si>
  <si>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</si>
  <si>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</si>
  <si>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</si>
  <si>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</si>
  <si>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</si>
  <si>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</si>
  <si>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</si>
  <si>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</si>
  <si>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</si>
  <si>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</si>
  <si>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</si>
  <si>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</si>
  <si>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</si>
  <si>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</si>
  <si>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</si>
  <si>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</si>
  <si>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</si>
  <si>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</si>
  <si>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</si>
  <si>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</si>
  <si>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</si>
  <si>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</si>
  <si>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</si>
  <si>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</si>
  <si>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</si>
  <si>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</si>
  <si>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</si>
  <si>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</si>
  <si>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</si>
  <si>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</si>
  <si>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</si>
  <si>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</si>
  <si>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</si>
  <si>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</si>
  <si>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</si>
  <si>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</si>
  <si>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</si>
  <si>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</si>
  <si>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</si>
  <si>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</si>
  <si>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</si>
  <si>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</si>
  <si>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</si>
  <si>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</si>
  <si>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</si>
  <si>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</si>
  <si>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</si>
  <si>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</si>
  <si>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</si>
  <si>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</si>
  <si>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</si>
  <si>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</si>
  <si>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</si>
  <si>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</si>
  <si>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</si>
  <si>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</si>
  <si>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</si>
  <si>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</si>
  <si>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</si>
  <si>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</si>
  <si>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</si>
  <si>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</si>
  <si>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</si>
  <si>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</si>
  <si>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</si>
  <si>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</si>
  <si>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</si>
  <si>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</si>
  <si>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</si>
  <si>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</si>
  <si>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</si>
  <si>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</si>
  <si>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</si>
  <si>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</si>
  <si>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</si>
  <si>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</si>
  <si>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</si>
  <si>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</si>
  <si>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</si>
  <si>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</si>
  <si>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</si>
  <si>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</si>
  <si>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</si>
  <si>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</si>
  <si>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</si>
  <si>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</si>
  <si>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</si>
  <si>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</si>
  <si>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</si>
  <si>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</si>
  <si>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</si>
  <si>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</si>
  <si>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</si>
  <si>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</si>
  <si>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</si>
  <si>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</si>
  <si>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</si>
  <si>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</si>
  <si>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</si>
  <si>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</si>
  <si>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</si>
  <si>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</si>
  <si>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</si>
  <si>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</si>
  <si>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</si>
  <si>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</si>
  <si>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</si>
  <si>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</si>
  <si>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</si>
  <si>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</si>
  <si>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</si>
  <si>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</si>
  <si>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</si>
  <si>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</si>
  <si>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</si>
  <si>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</si>
  <si>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</si>
  <si>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</si>
  <si>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</si>
  <si>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</si>
  <si>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</si>
  <si>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</si>
  <si>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</si>
  <si>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</si>
  <si>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</si>
  <si>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</si>
  <si>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</si>
  <si>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</si>
  <si>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</si>
  <si>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</si>
  <si>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</si>
  <si>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</si>
  <si>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</si>
  <si>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</si>
  <si>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</si>
  <si>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</si>
  <si>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</si>
  <si>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</si>
  <si>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</si>
  <si>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</si>
  <si>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</si>
  <si>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</si>
  <si>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</si>
  <si>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</si>
  <si>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</si>
  <si>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</si>
  <si>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</si>
  <si>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</si>
  <si>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</si>
  <si>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</si>
  <si>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</si>
  <si>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</si>
  <si>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</si>
  <si>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</si>
  <si>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</si>
  <si>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</si>
  <si>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</si>
  <si>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</si>
  <si>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</si>
  <si>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</si>
  <si>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</si>
  <si>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</si>
  <si>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</si>
  <si>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</si>
  <si>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</si>
  <si>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</si>
  <si>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</si>
  <si>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</si>
  <si>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</si>
  <si>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</si>
  <si>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</si>
  <si>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</si>
  <si>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</si>
  <si>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</si>
  <si>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</si>
  <si>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</si>
  <si>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</si>
  <si>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</si>
  <si>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</si>
  <si>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</si>
  <si>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</si>
  <si>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</si>
  <si>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</si>
  <si>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</si>
  <si>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</si>
  <si>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</si>
  <si>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</si>
  <si>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</si>
  <si>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</si>
  <si>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</si>
  <si>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</si>
  <si>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</si>
  <si>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</si>
  <si>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</si>
  <si>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</si>
  <si>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</si>
  <si>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</si>
  <si>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</si>
  <si>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</si>
  <si>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</si>
  <si>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</si>
  <si>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</si>
  <si>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</si>
  <si>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</si>
  <si>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</si>
  <si>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</si>
  <si>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</si>
  <si>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</si>
  <si>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</si>
  <si>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</si>
  <si>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</si>
  <si>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</si>
  <si>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</si>
  <si>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</si>
  <si>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</si>
  <si>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</si>
  <si>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</si>
  <si>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</si>
  <si>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</si>
  <si>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</si>
  <si>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</si>
  <si>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</si>
  <si>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</si>
  <si>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</si>
  <si>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</si>
  <si>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</si>
  <si>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</si>
  <si>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</si>
  <si>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</si>
  <si>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</si>
  <si>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</si>
  <si>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</si>
  <si>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</si>
  <si>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</si>
  <si>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</si>
  <si>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</si>
  <si>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</si>
  <si>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</si>
  <si>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</si>
  <si>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</si>
  <si>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</si>
  <si>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</si>
  <si>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</si>
  <si>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</si>
  <si>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</si>
  <si>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</si>
  <si>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</si>
  <si>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</si>
  <si>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</si>
  <si>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</si>
  <si>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</si>
  <si>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</si>
  <si>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</si>
  <si>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</si>
  <si>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</si>
  <si>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</si>
  <si>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</si>
  <si>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</si>
  <si>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</si>
  <si>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</si>
  <si>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</si>
  <si>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</si>
  <si>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</si>
  <si>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</si>
  <si>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</si>
  <si>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</si>
  <si>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</si>
  <si>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</si>
  <si>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</si>
  <si>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</si>
  <si>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</si>
  <si>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</si>
  <si>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</si>
  <si>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</si>
  <si>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</si>
  <si>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</si>
  <si>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</si>
  <si>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</si>
  <si>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</si>
  <si>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</si>
  <si>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</si>
  <si>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</si>
  <si>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</si>
  <si>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</si>
  <si>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</si>
  <si>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</si>
  <si>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</si>
  <si>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</si>
  <si>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</si>
  <si>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</si>
  <si>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</si>
  <si>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</si>
  <si>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</si>
  <si>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</si>
  <si>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</si>
  <si>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</si>
  <si>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</si>
  <si>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</si>
  <si>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</si>
  <si>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</si>
  <si>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</si>
  <si>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</si>
  <si>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</si>
  <si>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</si>
  <si>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</si>
  <si>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</si>
  <si>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</si>
  <si>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</si>
  <si>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</si>
  <si>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</si>
  <si>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</si>
  <si>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</si>
  <si>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</si>
  <si>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</si>
  <si>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</si>
  <si>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</si>
  <si>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</si>
  <si>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</si>
  <si>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</si>
  <si>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</si>
  <si>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</si>
  <si>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</si>
  <si>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</si>
  <si>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</si>
  <si>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</si>
  <si>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</si>
  <si>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</si>
  <si>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</si>
  <si>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</si>
  <si>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</si>
  <si>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</si>
  <si>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</si>
  <si>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</si>
  <si>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</si>
  <si>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</si>
  <si>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</si>
  <si>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</si>
  <si>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</si>
  <si>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</si>
  <si>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</si>
  <si>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</si>
  <si>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</si>
  <si>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</si>
  <si>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</si>
  <si>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</si>
  <si>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</si>
  <si>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</si>
  <si>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</si>
  <si>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</si>
  <si>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</si>
  <si>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</si>
  <si>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</si>
  <si>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</si>
  <si>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</si>
  <si>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</si>
  <si>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</si>
  <si>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</si>
  <si>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</si>
  <si>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</si>
  <si>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</si>
  <si>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</si>
  <si>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</si>
  <si>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</si>
  <si>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</si>
  <si>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</si>
  <si>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</si>
  <si>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</si>
  <si>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</si>
  <si>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</si>
  <si>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</si>
  <si>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</si>
  <si>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</si>
  <si>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</si>
  <si>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</si>
  <si>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</si>
  <si>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</si>
  <si>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</si>
  <si>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</si>
  <si>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</si>
  <si>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</si>
  <si>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</si>
  <si>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</si>
  <si>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</si>
  <si>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</si>
  <si>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</si>
  <si>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</si>
  <si>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</si>
  <si>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</si>
  <si>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</si>
  <si>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</si>
  <si>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</si>
  <si>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</si>
  <si>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</si>
  <si>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</si>
  <si>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</si>
  <si>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</si>
  <si>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</si>
  <si>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</si>
  <si>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</si>
  <si>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</si>
  <si>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</si>
  <si>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</si>
  <si>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</si>
  <si>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</si>
  <si>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</si>
  <si>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</si>
  <si>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</si>
  <si>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</si>
  <si>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</si>
  <si>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</si>
  <si>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</si>
  <si>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</si>
  <si>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</si>
  <si>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</si>
  <si>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</si>
  <si>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</si>
  <si>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</si>
  <si>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</si>
  <si>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</si>
  <si>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</si>
  <si>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</si>
  <si>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</si>
  <si>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</si>
  <si>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</si>
  <si>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</si>
  <si>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</si>
  <si>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</si>
  <si>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</si>
  <si>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</si>
  <si>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</si>
  <si>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</si>
  <si>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</si>
  <si>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</si>
  <si>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</si>
  <si>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</si>
  <si>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</si>
  <si>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</si>
  <si>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</si>
  <si>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</si>
  <si>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</si>
  <si>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</si>
  <si>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</si>
  <si>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</si>
  <si>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</si>
  <si>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</si>
  <si>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</si>
  <si>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</si>
  <si>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</si>
  <si>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</si>
  <si>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</si>
  <si>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</si>
  <si>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</si>
  <si>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</si>
  <si>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</si>
  <si>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</si>
  <si>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</si>
  <si>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</si>
  <si>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</si>
  <si>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</si>
  <si>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</si>
  <si>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</si>
  <si>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</si>
  <si>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</si>
  <si>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</si>
  <si>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</si>
  <si>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</si>
  <si>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</si>
  <si>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</si>
  <si>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</si>
  <si>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</si>
  <si>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</si>
  <si>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</si>
  <si>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</si>
  <si>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</si>
  <si>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</si>
  <si>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</si>
  <si>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</si>
  <si>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</si>
  <si>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</si>
  <si>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</si>
  <si>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</si>
  <si>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</si>
  <si>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</si>
  <si>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</si>
  <si>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</si>
  <si>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</si>
  <si>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</si>
  <si>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</si>
  <si>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</si>
  <si>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</si>
  <si>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</si>
  <si>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</si>
  <si>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</si>
  <si>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</si>
  <si>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</si>
  <si>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</si>
  <si>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</si>
  <si>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</si>
  <si>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</si>
  <si>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</si>
  <si>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</si>
  <si>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</si>
  <si>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</si>
  <si>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</si>
  <si>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</si>
  <si>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</si>
  <si>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</si>
  <si>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</si>
  <si>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</si>
  <si>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</si>
  <si>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</si>
  <si>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</si>
  <si>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</si>
  <si>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</si>
  <si>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</si>
  <si>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</si>
  <si>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</si>
  <si>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</si>
  <si>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</si>
  <si>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</si>
  <si>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</si>
  <si>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</si>
  <si>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</si>
  <si>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</si>
  <si>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</si>
  <si>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</si>
  <si>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</si>
  <si>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</si>
  <si>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</si>
  <si>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</si>
  <si>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</si>
  <si>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</si>
  <si>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</si>
  <si>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</si>
  <si>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</si>
  <si>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</si>
  <si>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</si>
  <si>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</si>
  <si>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</si>
  <si>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</si>
  <si>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</si>
  <si>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</si>
  <si>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</si>
  <si>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</si>
  <si>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</si>
  <si>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</si>
  <si>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</si>
  <si>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</si>
  <si>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</si>
  <si>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</si>
  <si>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</si>
  <si>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</si>
  <si>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</si>
  <si>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</si>
  <si>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</si>
  <si>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</si>
  <si>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</si>
  <si>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</si>
  <si>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</si>
  <si>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</si>
  <si>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</si>
  <si>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</si>
  <si>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</si>
  <si>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</si>
  <si>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</si>
  <si>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</si>
  <si>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</si>
  <si>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</si>
  <si>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</si>
  <si>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</si>
  <si>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</si>
  <si>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</si>
  <si>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</si>
  <si>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</si>
  <si>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</si>
  <si>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</si>
  <si>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</si>
  <si>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</si>
  <si>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</si>
  <si>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</si>
  <si>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</si>
  <si>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</si>
  <si>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</si>
  <si>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</si>
  <si>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</si>
  <si>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</si>
  <si>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</si>
  <si>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</si>
  <si>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</si>
  <si>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</si>
  <si>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</si>
  <si>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</si>
  <si>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</si>
  <si>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</si>
  <si>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</si>
  <si>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</si>
  <si>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</si>
  <si>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</si>
  <si>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</si>
  <si>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</si>
  <si>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</si>
  <si>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</si>
  <si>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</si>
  <si>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</si>
  <si>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</si>
  <si>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</si>
  <si>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</si>
  <si>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</si>
  <si>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</si>
  <si>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</si>
  <si>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</si>
  <si>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</si>
  <si>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</si>
  <si>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</si>
  <si>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</si>
  <si>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</si>
  <si>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</si>
  <si>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</si>
  <si>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</si>
  <si>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</si>
  <si>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</si>
  <si>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</si>
  <si>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</si>
  <si>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</si>
  <si>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</si>
  <si>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</si>
  <si>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</si>
  <si>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</si>
  <si>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</si>
  <si>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</si>
  <si>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</si>
  <si>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</si>
  <si>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</si>
  <si>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</si>
  <si>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</si>
  <si>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</si>
  <si>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</si>
  <si>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</si>
  <si>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</si>
  <si>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</si>
  <si>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</si>
  <si>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</si>
  <si>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</si>
  <si>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</si>
  <si>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</si>
  <si>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</si>
  <si>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</si>
  <si>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</si>
  <si>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</si>
  <si>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</si>
  <si>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</si>
  <si>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</si>
  <si>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</si>
  <si>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</si>
  <si>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</si>
  <si>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</si>
  <si>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</si>
  <si>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</si>
  <si>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</si>
  <si>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</si>
  <si>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</si>
  <si>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</si>
  <si>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</si>
  <si>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</si>
  <si>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</si>
  <si>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</si>
  <si>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</si>
  <si>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</si>
  <si>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</si>
  <si>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</si>
  <si>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</si>
  <si>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</si>
  <si>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</si>
  <si>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</si>
  <si>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</si>
  <si>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</si>
  <si>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</si>
  <si>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</si>
  <si>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</si>
  <si>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</si>
  <si>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</si>
  <si>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</si>
  <si>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</si>
  <si>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</si>
  <si>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</si>
  <si>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</si>
  <si>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</si>
  <si>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</si>
  <si>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</si>
  <si>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</si>
  <si>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</si>
  <si>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</si>
  <si>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</si>
  <si>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</si>
  <si>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</si>
  <si>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</si>
  <si>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</si>
  <si>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</si>
  <si>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</si>
  <si>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</si>
  <si>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</si>
  <si>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</si>
  <si>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</si>
  <si>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</si>
  <si>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</si>
  <si>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</si>
  <si>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</si>
  <si>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</si>
  <si>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</si>
  <si>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</si>
  <si>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</si>
  <si>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</si>
  <si>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</si>
  <si>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</si>
  <si>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</si>
  <si>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</si>
  <si>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</si>
  <si>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</si>
  <si>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</si>
  <si>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</si>
  <si>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</si>
  <si>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</si>
  <si>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</si>
  <si>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</si>
  <si>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</si>
  <si>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</si>
  <si>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</si>
  <si>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</si>
  <si>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</si>
  <si>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</si>
  <si>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</si>
  <si>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</si>
  <si>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</si>
  <si>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</si>
  <si>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</si>
  <si>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</si>
  <si>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</si>
  <si>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</si>
  <si>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</si>
  <si>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</si>
  <si>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</si>
  <si>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</si>
  <si>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</si>
  <si>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</si>
  <si>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</si>
  <si>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</si>
  <si>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</si>
  <si>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</si>
  <si>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</si>
  <si>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</si>
  <si>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</si>
  <si>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</si>
  <si>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</si>
  <si>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</si>
  <si>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</si>
  <si>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</si>
  <si>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</si>
  <si>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</si>
  <si>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</si>
  <si>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</si>
  <si>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</si>
  <si>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</si>
  <si>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</si>
  <si>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</si>
  <si>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</si>
  <si>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</si>
  <si>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</si>
  <si>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</si>
  <si>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</si>
  <si>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</si>
  <si>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</si>
  <si>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</si>
  <si>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</si>
  <si>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</si>
  <si>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</si>
  <si>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</si>
  <si>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</si>
  <si>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</si>
  <si>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</si>
  <si>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</si>
  <si>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</si>
  <si>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</si>
  <si>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</si>
  <si>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</si>
  <si>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</si>
  <si>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</si>
  <si>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</si>
  <si>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</si>
  <si>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</si>
  <si>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</si>
  <si>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</si>
  <si>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</si>
  <si>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</si>
  <si>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</si>
  <si>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</si>
  <si>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</si>
  <si>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</si>
  <si>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</si>
  <si>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</si>
  <si>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</si>
  <si>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</si>
  <si>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</si>
  <si>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</si>
  <si>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</si>
  <si>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</si>
  <si>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</si>
  <si>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</si>
  <si>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</si>
  <si>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</si>
  <si>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</si>
  <si>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</si>
  <si>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</si>
  <si>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</si>
  <si>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</si>
  <si>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</si>
  <si>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</si>
  <si>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</si>
  <si>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</si>
  <si>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</si>
  <si>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</si>
  <si>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</si>
  <si>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</si>
  <si>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</si>
  <si>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</si>
  <si>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</si>
  <si>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</si>
  <si>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</si>
  <si>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</si>
  <si>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</si>
  <si>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</si>
  <si>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</si>
  <si>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</si>
  <si>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</si>
  <si>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</si>
  <si>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</si>
  <si>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</si>
  <si>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</si>
  <si>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</si>
  <si>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</si>
  <si>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</si>
  <si>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</si>
  <si>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</si>
  <si>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</si>
  <si>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</si>
  <si>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</si>
  <si>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</si>
  <si>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</si>
  <si>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</si>
  <si>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</si>
  <si>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</si>
  <si>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</si>
  <si>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</si>
  <si>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</si>
  <si>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</si>
  <si>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</si>
  <si>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</si>
  <si>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</si>
  <si>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</si>
  <si>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</si>
  <si>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</si>
  <si>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</si>
  <si>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</si>
  <si>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</si>
  <si>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</si>
  <si>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</si>
  <si>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</si>
  <si>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</si>
  <si>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</si>
  <si>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</si>
  <si>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</si>
  <si>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</si>
  <si>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</si>
  <si>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</si>
  <si>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</si>
  <si>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</si>
  <si>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</si>
  <si>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</si>
  <si>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</si>
  <si>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</si>
  <si>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</si>
  <si>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</si>
  <si>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</si>
  <si>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</si>
  <si>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</si>
  <si>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</si>
  <si>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</si>
  <si>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</si>
  <si>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</si>
  <si>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</si>
  <si>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</si>
  <si>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</si>
  <si>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</si>
  <si>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</si>
  <si>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</si>
  <si>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</si>
  <si>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</si>
  <si>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</si>
  <si>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</si>
  <si>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</si>
  <si>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</si>
  <si>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</si>
  <si>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</si>
  <si>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</si>
  <si>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</si>
  <si>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</si>
  <si>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</si>
  <si>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</si>
  <si>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</si>
  <si>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</si>
  <si>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</si>
  <si>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</si>
  <si>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</si>
  <si>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</si>
  <si>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</si>
  <si>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</si>
  <si>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</si>
  <si>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</si>
  <si>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</si>
  <si>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</si>
  <si>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</si>
  <si>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</si>
  <si>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</si>
  <si>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</si>
  <si>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</si>
  <si>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</si>
  <si>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</si>
  <si>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</si>
  <si>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</si>
  <si>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</si>
  <si>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</si>
  <si>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</si>
  <si>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</si>
  <si>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</si>
  <si>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</si>
  <si>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</si>
  <si>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</si>
  <si>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</si>
  <si>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</si>
  <si>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</si>
  <si>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</si>
  <si>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</si>
  <si>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</si>
  <si>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</si>
  <si>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</si>
  <si>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</si>
  <si>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</si>
  <si>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</si>
  <si>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</si>
  <si>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</si>
  <si>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</si>
  <si>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</si>
  <si>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</si>
  <si>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</si>
  <si>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</si>
  <si>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</si>
  <si>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</si>
  <si>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</si>
  <si>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</si>
  <si>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</si>
  <si>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</si>
  <si>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</si>
  <si>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</si>
  <si>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</si>
  <si>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</si>
  <si>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</si>
  <si>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</si>
  <si>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</si>
  <si>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</si>
  <si>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</si>
  <si>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</si>
  <si>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</si>
  <si>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</si>
  <si>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</si>
  <si>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</si>
  <si>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</si>
  <si>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</si>
  <si>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</si>
  <si>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</si>
  <si>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</si>
  <si>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</si>
  <si>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</si>
  <si>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</si>
  <si>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</si>
  <si>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</si>
  <si>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</si>
  <si>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</si>
  <si>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</si>
  <si>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</si>
  <si>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</si>
  <si>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</si>
  <si>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</si>
  <si>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</si>
  <si>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</si>
  <si>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</si>
  <si>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</si>
  <si>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</si>
  <si>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</si>
  <si>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</si>
  <si>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</si>
  <si>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</si>
  <si>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</si>
  <si>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</si>
  <si>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</si>
  <si>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</si>
  <si>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</si>
  <si>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</si>
  <si>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</si>
  <si>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</si>
  <si>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</si>
  <si>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</si>
  <si>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</si>
  <si>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</si>
  <si>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</si>
  <si>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</si>
  <si>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</si>
  <si>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</si>
  <si>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</si>
  <si>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</si>
  <si>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</si>
  <si>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</si>
  <si>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</si>
  <si>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</si>
  <si>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</si>
  <si>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</si>
  <si>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</si>
  <si>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</si>
  <si>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</si>
  <si>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</si>
  <si>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</si>
  <si>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</si>
  <si>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</si>
  <si>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</si>
  <si>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</si>
  <si>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</si>
  <si>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</si>
  <si>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</si>
  <si>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</si>
  <si>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</si>
  <si>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</si>
  <si>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</si>
  <si>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</si>
  <si>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</si>
  <si>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</si>
  <si>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</si>
  <si>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</si>
  <si>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</si>
  <si>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</si>
  <si>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</si>
  <si>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</si>
  <si>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</si>
  <si>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</si>
  <si>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</si>
  <si>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</si>
  <si>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</si>
  <si>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</si>
  <si>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</si>
  <si>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</si>
  <si>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</si>
  <si>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</si>
  <si>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</si>
  <si>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</si>
  <si>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</si>
  <si>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</si>
  <si>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</si>
  <si>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</si>
  <si>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</si>
  <si>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</si>
  <si>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</si>
  <si>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</si>
  <si>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</si>
  <si>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</si>
  <si>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</si>
  <si>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</si>
  <si>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</si>
  <si>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</si>
  <si>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</si>
  <si>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</si>
  <si>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</si>
  <si>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</si>
  <si>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</si>
  <si>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</si>
  <si>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</si>
  <si>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</si>
  <si>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</si>
  <si>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</si>
  <si>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</si>
  <si>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</si>
  <si>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</si>
  <si>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</si>
  <si>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</si>
  <si>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</si>
  <si>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</si>
  <si>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</si>
  <si>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</si>
  <si>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</si>
  <si>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</si>
  <si>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</si>
  <si>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</si>
  <si>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</si>
  <si>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</si>
  <si>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</si>
  <si>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</si>
  <si>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</si>
  <si>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</si>
  <si>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</si>
  <si>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</si>
  <si>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</si>
  <si>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</si>
  <si>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</si>
  <si>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</si>
  <si>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</si>
  <si>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</si>
  <si>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</si>
  <si>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</si>
  <si>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</si>
  <si>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</si>
  <si>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</si>
  <si>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</si>
  <si>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</si>
  <si>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</si>
  <si>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</si>
  <si>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</si>
  <si>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</si>
  <si>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</si>
  <si>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</si>
  <si>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</si>
  <si>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</si>
  <si>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</si>
  <si>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</si>
  <si>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</si>
  <si>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</si>
  <si>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</si>
  <si>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</si>
  <si>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</si>
  <si>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</si>
  <si>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</si>
  <si>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</si>
  <si>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</si>
  <si>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</si>
  <si>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</si>
  <si>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</si>
  <si>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</si>
  <si>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</si>
  <si>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</si>
  <si>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</si>
  <si>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</si>
  <si>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</si>
  <si>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</si>
  <si>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</si>
  <si>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</si>
  <si>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</si>
  <si>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</si>
  <si>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</si>
  <si>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</si>
  <si>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</si>
  <si>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</si>
  <si>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</si>
  <si>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</si>
  <si>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</si>
  <si>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</si>
  <si>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</si>
  <si>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</si>
  <si>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</si>
  <si>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</si>
  <si>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</si>
  <si>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</si>
  <si>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</si>
  <si>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</si>
  <si>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</si>
  <si>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</si>
  <si>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</si>
  <si>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</si>
  <si>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</si>
  <si>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</si>
  <si>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</si>
  <si>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</si>
  <si>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</si>
  <si>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</si>
  <si>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</si>
  <si>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</si>
  <si>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</si>
  <si>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</si>
  <si>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</si>
  <si>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</si>
  <si>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</si>
  <si>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</si>
  <si>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</si>
  <si>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</si>
  <si>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</si>
  <si>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</si>
  <si>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</si>
  <si>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</si>
  <si>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</si>
  <si>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</si>
  <si>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</si>
  <si>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</si>
  <si>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</si>
  <si>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</si>
  <si>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</si>
  <si>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</si>
  <si>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</si>
  <si>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</si>
  <si>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</si>
  <si>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</si>
  <si>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</si>
  <si>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</si>
  <si>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</si>
  <si>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</si>
  <si>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</si>
  <si>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</si>
  <si>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</si>
  <si>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</si>
  <si>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</si>
  <si>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</si>
  <si>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</si>
  <si>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</si>
  <si>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</si>
  <si>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</si>
  <si>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</si>
  <si>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</si>
  <si>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</si>
  <si>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</si>
  <si>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</si>
  <si>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</si>
  <si>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</si>
  <si>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</si>
  <si>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</si>
  <si>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</si>
  <si>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</si>
  <si>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</si>
  <si>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</si>
  <si>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</si>
  <si>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</si>
  <si>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</si>
  <si>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</si>
  <si>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</si>
  <si>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</si>
  <si>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</si>
  <si>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</si>
  <si>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</si>
  <si>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</si>
  <si>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</si>
  <si>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</si>
  <si>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</si>
  <si>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</si>
  <si>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</si>
  <si>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</si>
  <si>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</si>
  <si>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</si>
  <si>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</si>
  <si>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</si>
  <si>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</si>
  <si>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</si>
  <si>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</si>
  <si>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</si>
  <si>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</si>
  <si>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</si>
  <si>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</si>
  <si>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</si>
  <si>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</si>
  <si>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</si>
  <si>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</si>
  <si>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</si>
  <si>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</si>
  <si>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</si>
  <si>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</si>
  <si>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</si>
  <si>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</si>
  <si>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</si>
  <si>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</si>
  <si>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</si>
  <si>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</si>
  <si>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</si>
  <si>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</si>
  <si>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</si>
  <si>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</si>
  <si>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</si>
  <si>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</si>
  <si>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</si>
  <si>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</si>
  <si>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</si>
  <si>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</si>
  <si>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</si>
  <si>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</si>
  <si>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</si>
  <si>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</si>
  <si>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</si>
  <si>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</si>
  <si>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</si>
  <si>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</si>
  <si>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</si>
  <si>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</si>
  <si>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</si>
  <si>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</si>
  <si>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</si>
  <si>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</si>
  <si>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</si>
  <si>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</si>
  <si>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</si>
  <si>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</si>
  <si>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</si>
  <si>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</si>
  <si>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</si>
  <si>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</si>
  <si>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</si>
  <si>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</si>
  <si>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</si>
  <si>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</si>
  <si>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</si>
  <si>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</si>
  <si>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</si>
  <si>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</si>
  <si>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</si>
  <si>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</si>
  <si>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</si>
  <si>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</si>
  <si>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</si>
  <si>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</si>
  <si>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</si>
  <si>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</si>
  <si>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</si>
  <si>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</si>
  <si>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</si>
  <si>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</si>
  <si>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</si>
  <si>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</si>
  <si>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</si>
  <si>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</si>
  <si>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</si>
  <si>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</si>
  <si>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</si>
  <si>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</si>
  <si>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</si>
  <si>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</si>
  <si>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</si>
  <si>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</si>
  <si>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</si>
  <si>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</si>
  <si>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</si>
  <si>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</si>
  <si>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</si>
  <si>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</si>
  <si>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</si>
  <si>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</si>
  <si>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</si>
  <si>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</si>
  <si>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</si>
  <si>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</si>
  <si>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</si>
  <si>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</si>
  <si>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</si>
  <si>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</si>
  <si>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</si>
  <si>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</si>
  <si>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</si>
  <si>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</si>
  <si>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</si>
  <si>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</si>
  <si>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</si>
  <si>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</si>
  <si>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</si>
  <si>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</si>
  <si>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</si>
  <si>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</si>
  <si>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</si>
  <si>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</si>
  <si>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</si>
  <si>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</si>
  <si>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</si>
  <si>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</si>
  <si>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</si>
  <si>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</si>
  <si>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</si>
  <si>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</si>
  <si>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</si>
  <si>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</si>
  <si>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</si>
  <si>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</si>
  <si>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</si>
  <si>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</si>
  <si>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</si>
  <si>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</si>
  <si>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</si>
  <si>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</si>
  <si>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</si>
  <si>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</si>
  <si>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</si>
  <si>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</si>
  <si>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</si>
  <si>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</si>
  <si>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</si>
  <si>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</si>
  <si>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</si>
  <si>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</si>
  <si>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</si>
  <si>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</si>
  <si>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</si>
  <si>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</si>
  <si>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</si>
  <si>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</si>
  <si>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</si>
  <si>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</si>
  <si>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</si>
  <si>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</si>
  <si>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</si>
  <si>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</si>
  <si>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</si>
  <si>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</si>
  <si>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</si>
  <si>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</si>
  <si>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</si>
  <si>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</si>
  <si>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</si>
  <si>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</si>
  <si>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</si>
  <si>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</si>
  <si>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</si>
  <si>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</si>
  <si>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</si>
  <si>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</si>
  <si>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</si>
  <si>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</si>
  <si>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</si>
  <si>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</si>
  <si>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</si>
  <si>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</si>
  <si>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</si>
  <si>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</si>
  <si>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</si>
  <si>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</si>
  <si>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</si>
  <si>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</si>
  <si>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</si>
  <si>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</si>
  <si>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</si>
  <si>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</si>
  <si>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</si>
  <si>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</si>
  <si>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</si>
  <si>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</si>
  <si>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</si>
  <si>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</si>
  <si>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</si>
  <si>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</si>
  <si>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</si>
  <si>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</si>
  <si>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</si>
  <si>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</si>
  <si>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</si>
  <si>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</si>
  <si>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</si>
  <si>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</si>
  <si>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</si>
  <si>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</si>
  <si>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</si>
  <si>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</si>
  <si>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</si>
  <si>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</si>
  <si>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</si>
  <si>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</si>
  <si>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</si>
  <si>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</si>
  <si>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</si>
  <si>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</si>
  <si>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</si>
  <si>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</si>
  <si>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</si>
  <si>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</si>
  <si>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</si>
  <si>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</si>
  <si>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</si>
  <si>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</si>
  <si>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</si>
  <si>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</si>
  <si>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</si>
  <si>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</si>
  <si>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</si>
  <si>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</si>
  <si>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</si>
  <si>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</si>
  <si>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</si>
  <si>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</si>
  <si>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</si>
  <si>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</si>
  <si>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</si>
  <si>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</si>
  <si>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</si>
  <si>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</si>
  <si>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</si>
  <si>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</si>
  <si>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</si>
  <si>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</si>
  <si>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</si>
  <si>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</si>
  <si>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</si>
  <si>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</si>
  <si>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</si>
  <si>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</si>
  <si>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</si>
  <si>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</si>
  <si>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</si>
  <si>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</si>
  <si>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</si>
  <si>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</si>
  <si>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</si>
  <si>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</si>
  <si>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</si>
  <si>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</si>
  <si>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</si>
  <si>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</si>
  <si>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</si>
  <si>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</si>
  <si>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</si>
  <si>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</si>
  <si>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</si>
  <si>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</si>
  <si>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</si>
  <si>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</si>
  <si>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</si>
  <si>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</si>
  <si>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</si>
  <si>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</si>
  <si>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</si>
  <si>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</si>
  <si>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</si>
  <si>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</si>
  <si>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</si>
  <si>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</si>
  <si>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</si>
  <si>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</si>
  <si>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</si>
  <si>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</si>
  <si>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</si>
  <si>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</si>
  <si>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</si>
  <si>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</si>
  <si>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</si>
  <si>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</si>
  <si>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</si>
  <si>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</si>
  <si>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</si>
  <si>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</si>
  <si>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</si>
  <si>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</si>
  <si>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</si>
  <si>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</si>
  <si>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</si>
  <si>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</si>
  <si>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</si>
  <si>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</si>
  <si>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</si>
  <si>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</si>
  <si>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</si>
  <si>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</si>
  <si>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</si>
  <si>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</si>
  <si>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</si>
  <si>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</si>
  <si>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</si>
  <si>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</si>
  <si>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</si>
  <si>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</si>
  <si>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</si>
  <si>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</si>
  <si>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</si>
  <si>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</si>
  <si>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</si>
  <si>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</si>
  <si>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</si>
  <si>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</si>
  <si>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</si>
  <si>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</si>
  <si>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</si>
  <si>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</si>
  <si>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</si>
  <si>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</si>
  <si>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</si>
  <si>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</si>
  <si>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</si>
  <si>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</si>
  <si>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</si>
  <si>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</si>
  <si>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</si>
  <si>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</si>
  <si>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</si>
  <si>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</si>
  <si>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</si>
  <si>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</si>
  <si>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</si>
  <si>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</si>
  <si>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</si>
  <si>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</si>
  <si>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</si>
  <si>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</si>
  <si>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</si>
  <si>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</si>
  <si>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</si>
  <si>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</si>
  <si>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</si>
  <si>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</si>
  <si>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</si>
  <si>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</si>
  <si>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</si>
  <si>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</si>
  <si>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</si>
  <si>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</si>
  <si>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</si>
  <si>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</si>
  <si>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</si>
  <si>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</si>
  <si>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</si>
  <si>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</si>
  <si>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</si>
  <si>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</si>
  <si>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</si>
  <si>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</si>
  <si>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</si>
  <si>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</si>
  <si>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</si>
  <si>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</si>
  <si>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</si>
  <si>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</si>
  <si>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</si>
  <si>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</si>
  <si>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</si>
  <si>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</si>
  <si>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</si>
  <si>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</si>
  <si>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</si>
  <si>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</si>
  <si>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</si>
  <si>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</si>
  <si>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</si>
  <si>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</si>
  <si>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</si>
  <si>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</si>
  <si>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</si>
  <si>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</si>
  <si>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</si>
  <si>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</si>
  <si>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</si>
  <si>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</si>
  <si>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</si>
  <si>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</si>
  <si>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</si>
  <si>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</si>
  <si>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</si>
  <si>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</si>
  <si>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</si>
  <si>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</si>
  <si>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</si>
  <si>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</si>
  <si>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</si>
  <si>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</si>
  <si>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</si>
  <si>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</si>
  <si>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</si>
  <si>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</si>
  <si>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</si>
  <si>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</si>
  <si>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</si>
  <si>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</si>
  <si>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</si>
  <si>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</si>
  <si>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</si>
  <si>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</si>
  <si>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</si>
  <si>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</si>
  <si>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</si>
  <si>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</si>
  <si>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</si>
  <si>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</si>
  <si>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</si>
  <si>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</si>
  <si>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</si>
  <si>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</si>
  <si>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</si>
  <si>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</si>
  <si>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</si>
  <si>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</si>
  <si>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</si>
  <si>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</si>
  <si>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</si>
  <si>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</si>
  <si>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</si>
  <si>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</si>
  <si>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</si>
  <si>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</si>
  <si>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</si>
  <si>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</si>
  <si>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</si>
  <si>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</si>
  <si>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</si>
  <si>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</si>
  <si>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</si>
  <si>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</si>
  <si>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</si>
  <si>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</si>
  <si>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</si>
  <si>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</si>
  <si>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</si>
  <si>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</si>
  <si>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</si>
  <si>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</si>
  <si>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</si>
  <si>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</si>
  <si>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</si>
  <si>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</si>
  <si>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</si>
  <si>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</si>
  <si>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</si>
  <si>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</si>
  <si>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</si>
  <si>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</si>
  <si>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</si>
  <si>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</si>
  <si>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</si>
  <si>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</si>
  <si>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</si>
  <si>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</si>
  <si>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</si>
  <si>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</si>
  <si>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</si>
  <si>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</si>
  <si>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</si>
  <si>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</si>
  <si>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</si>
  <si>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</si>
  <si>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</si>
  <si>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</si>
  <si>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</si>
  <si>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</si>
  <si>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</si>
  <si>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</si>
  <si>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</si>
  <si>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</si>
  <si>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</si>
  <si>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</si>
  <si>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</si>
  <si>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</si>
  <si>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</si>
  <si>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</si>
  <si>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</si>
  <si>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</si>
  <si>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</si>
  <si>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</si>
  <si>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</si>
  <si>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</si>
  <si>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</si>
  <si>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</si>
  <si>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</si>
  <si>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</si>
  <si>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</si>
  <si>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</si>
  <si>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</si>
  <si>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</si>
  <si>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</si>
  <si>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</si>
  <si>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</si>
  <si>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</si>
  <si>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</si>
  <si>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</si>
  <si>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</si>
  <si>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</si>
  <si>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</si>
  <si>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</si>
  <si>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</si>
  <si>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</si>
  <si>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</si>
  <si>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</si>
  <si>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</si>
  <si>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</si>
  <si>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</si>
  <si>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</si>
  <si>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</si>
  <si>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</si>
  <si>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</si>
  <si>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</si>
  <si>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</si>
  <si>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</si>
  <si>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</si>
  <si>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</si>
  <si>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</si>
  <si>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</si>
  <si>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</si>
  <si>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</si>
  <si>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</si>
  <si>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</si>
  <si>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</si>
  <si>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</si>
  <si>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</si>
  <si>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</si>
  <si>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</si>
  <si>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</si>
  <si>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</si>
  <si>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</si>
  <si>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</si>
  <si>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</si>
  <si>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</si>
  <si>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</si>
  <si>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</si>
  <si>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</si>
  <si>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</si>
  <si>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</si>
  <si>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</si>
  <si>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</si>
  <si>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</si>
  <si>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</si>
  <si>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</si>
  <si>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</si>
  <si>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</si>
  <si>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</si>
  <si>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</si>
  <si>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</si>
  <si>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</si>
  <si>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</si>
  <si>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</si>
  <si>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</si>
  <si>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</si>
  <si>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</si>
  <si>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</si>
  <si>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</si>
  <si>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</si>
  <si>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</si>
  <si>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</si>
  <si>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</si>
  <si>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</si>
  <si>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</si>
  <si>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</si>
  <si>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</si>
  <si>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</si>
  <si>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</si>
  <si>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</si>
  <si>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</si>
  <si>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</si>
  <si>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</si>
  <si>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</si>
  <si>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</si>
  <si>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</si>
  <si>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</si>
  <si>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</si>
  <si>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</si>
  <si>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</si>
  <si>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</si>
  <si>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</si>
  <si>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</si>
  <si>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</si>
  <si>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</si>
  <si>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</si>
  <si>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</si>
  <si>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</si>
  <si>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</si>
  <si>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</si>
  <si>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</si>
  <si>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</si>
  <si>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</si>
  <si>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</si>
  <si>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</si>
  <si>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</si>
  <si>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</si>
  <si>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</si>
  <si>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</si>
  <si>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</si>
  <si>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</si>
  <si>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</si>
  <si>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</si>
  <si>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</si>
  <si>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</si>
  <si>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</si>
  <si>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</si>
  <si>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</si>
  <si>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</si>
  <si>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</si>
  <si>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</si>
  <si>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</si>
  <si>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</si>
  <si>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</si>
  <si>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</si>
  <si>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</si>
  <si>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</si>
  <si>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</si>
  <si>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</si>
  <si>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</si>
  <si>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</si>
  <si>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</si>
  <si>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</si>
  <si>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</si>
  <si>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</si>
  <si>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</si>
  <si>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</si>
  <si>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</si>
  <si>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</si>
  <si>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</si>
  <si>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</si>
  <si>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</si>
  <si>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</si>
  <si>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</si>
  <si>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</si>
  <si>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</si>
  <si>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</si>
  <si>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</si>
  <si>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</si>
  <si>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</si>
  <si>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</si>
  <si>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</si>
  <si>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</si>
  <si>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</si>
  <si>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</si>
  <si>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</si>
  <si>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</si>
  <si>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</si>
  <si>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</si>
  <si>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</si>
  <si>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</si>
  <si>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</si>
  <si>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</si>
  <si>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</si>
  <si>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</si>
  <si>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</si>
  <si>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</si>
  <si>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</si>
  <si>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</si>
  <si>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</si>
  <si>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</si>
  <si>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</si>
  <si>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</si>
  <si>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</si>
  <si>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</si>
  <si>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</si>
  <si>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</si>
  <si>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</si>
  <si>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</si>
  <si>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</si>
  <si>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</si>
  <si>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</si>
  <si>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</si>
  <si>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</si>
  <si>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</si>
  <si>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</si>
  <si>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</si>
  <si>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</si>
  <si>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</si>
  <si>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</si>
  <si>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</si>
  <si>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</si>
  <si>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</si>
  <si>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</si>
  <si>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</si>
  <si>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</si>
  <si>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</si>
  <si>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</si>
  <si>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</si>
  <si>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</si>
  <si>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</si>
  <si>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</si>
  <si>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</si>
  <si>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</si>
  <si>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</si>
  <si>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</si>
  <si>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</si>
  <si>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</si>
  <si>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</si>
  <si>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</si>
  <si>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</si>
  <si>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</si>
  <si>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</si>
  <si>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</si>
  <si>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</si>
  <si>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</si>
  <si>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</si>
  <si>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</si>
  <si>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</si>
  <si>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</si>
  <si>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</si>
  <si>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</si>
  <si>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</si>
  <si>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</si>
  <si>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</si>
  <si>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</si>
  <si>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</si>
  <si>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</si>
  <si>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</si>
  <si>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</si>
  <si>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</si>
  <si>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</si>
  <si>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</si>
  <si>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</si>
  <si>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</si>
  <si>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</si>
  <si>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</si>
  <si>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</si>
  <si>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</si>
  <si>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</si>
  <si>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</si>
  <si>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</si>
  <si>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</si>
  <si>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</si>
  <si>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</si>
  <si>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</si>
  <si>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</si>
  <si>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</si>
  <si>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</si>
  <si>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</si>
  <si>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</si>
  <si>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</si>
  <si>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</si>
  <si>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</si>
  <si>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</si>
  <si>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</si>
  <si>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</si>
  <si>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</si>
  <si>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</si>
  <si>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</si>
  <si>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</si>
  <si>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</si>
  <si>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</si>
  <si>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</si>
  <si>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</si>
  <si>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</si>
  <si>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</si>
  <si>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</si>
  <si>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</si>
  <si>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</si>
  <si>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</si>
  <si>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</si>
  <si>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</si>
  <si>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</si>
  <si>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</si>
  <si>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</si>
  <si>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</si>
  <si>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</si>
  <si>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</si>
  <si>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</si>
  <si>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</si>
  <si>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</si>
  <si>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</si>
  <si>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</si>
  <si>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</si>
  <si>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</si>
  <si>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</si>
  <si>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</si>
  <si>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</si>
  <si>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</si>
  <si>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</si>
  <si>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</si>
  <si>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</si>
  <si>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</si>
  <si>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</si>
  <si>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</si>
  <si>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</si>
  <si>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</si>
  <si>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</si>
  <si>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</si>
  <si>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</si>
  <si>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</si>
  <si>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</si>
  <si>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</si>
  <si>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</si>
  <si>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</si>
  <si>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</si>
  <si>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</si>
  <si>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</si>
  <si>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</si>
  <si>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</si>
  <si>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</si>
  <si>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</si>
  <si>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</si>
  <si>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</si>
  <si>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</si>
  <si>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</si>
  <si>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</si>
  <si>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</si>
  <si>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</si>
  <si>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</si>
  <si>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</si>
  <si>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</si>
  <si>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</si>
  <si>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</si>
  <si>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</si>
  <si>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</si>
  <si>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</si>
  <si>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</si>
  <si>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</si>
  <si>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</si>
  <si>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</si>
  <si>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</si>
  <si>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</si>
  <si>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</si>
  <si>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</si>
  <si>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</si>
  <si>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</si>
  <si>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</si>
  <si>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</si>
  <si>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</si>
  <si>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</si>
  <si>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</si>
  <si>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</si>
  <si>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</si>
  <si>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</si>
  <si>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</si>
  <si>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</si>
  <si>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</si>
  <si>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</si>
  <si>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</si>
  <si>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</si>
  <si>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</si>
  <si>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</si>
  <si>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</si>
  <si>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</si>
  <si>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</si>
  <si>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</si>
  <si>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</si>
  <si>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</si>
  <si>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</si>
  <si>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</si>
  <si>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</si>
  <si>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</si>
  <si>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</si>
  <si>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</si>
  <si>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</si>
  <si>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</si>
  <si>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</si>
  <si>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</si>
  <si>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</si>
  <si>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</si>
  <si>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</si>
  <si>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</si>
  <si>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</si>
  <si>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</si>
  <si>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</si>
  <si>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</si>
  <si>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</si>
  <si>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</si>
  <si>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</si>
  <si>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</si>
  <si>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</si>
  <si>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</si>
  <si>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</si>
  <si>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</si>
  <si>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</si>
  <si>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</si>
  <si>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</si>
  <si>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</si>
  <si>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</si>
  <si>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</si>
  <si>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</si>
  <si>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</si>
  <si>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</si>
  <si>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</si>
  <si>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</si>
  <si>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</si>
  <si>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</si>
  <si>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</si>
  <si>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</si>
  <si>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</si>
  <si>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</si>
  <si>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</si>
  <si>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</si>
  <si>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</si>
  <si>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</si>
  <si>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</si>
  <si>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</si>
  <si>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</si>
  <si>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</si>
  <si>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</si>
  <si>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</si>
  <si>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</si>
  <si>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</si>
  <si>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</si>
  <si>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</si>
  <si>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</si>
  <si>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</si>
  <si>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</si>
  <si>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</si>
  <si>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</si>
  <si>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</si>
  <si>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</si>
  <si>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</si>
  <si>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</si>
  <si>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</si>
  <si>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</si>
  <si>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</si>
  <si>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</si>
  <si>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</si>
  <si>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</si>
  <si>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</si>
  <si>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</si>
  <si>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</si>
  <si>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</si>
  <si>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</si>
  <si>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</si>
  <si>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</si>
  <si>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</si>
  <si>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</si>
  <si>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</si>
  <si>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</si>
  <si>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</si>
  <si>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</si>
  <si>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</si>
  <si>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</si>
  <si>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</si>
  <si>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</si>
  <si>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</si>
  <si>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</si>
  <si>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</si>
  <si>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</si>
  <si>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</si>
  <si>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</si>
  <si>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</si>
  <si>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</si>
  <si>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</si>
  <si>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</si>
  <si>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</si>
  <si>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</si>
  <si>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</si>
  <si>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</si>
  <si>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</si>
  <si>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</si>
  <si>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</si>
  <si>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</si>
  <si>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</si>
  <si>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</si>
  <si>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</si>
  <si>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</si>
  <si>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</si>
  <si>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</si>
  <si>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</si>
  <si>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</si>
  <si>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</si>
  <si>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</si>
  <si>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</si>
  <si>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</si>
  <si>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</si>
  <si>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</si>
  <si>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</si>
  <si>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</si>
  <si>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</si>
  <si>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</si>
  <si>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</si>
  <si>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</si>
  <si>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</si>
  <si>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</si>
  <si>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</si>
  <si>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</si>
  <si>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</si>
  <si>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</si>
  <si>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</si>
  <si>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</si>
  <si>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</si>
  <si>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</si>
  <si>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</si>
  <si>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</si>
  <si>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</si>
  <si>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</si>
  <si>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</si>
  <si>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</si>
  <si>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</si>
  <si>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</si>
  <si>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</si>
  <si>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</si>
  <si>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</si>
  <si>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</si>
  <si>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</si>
  <si>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</si>
  <si>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</si>
  <si>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</si>
  <si>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</si>
  <si>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</si>
  <si>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</si>
  <si>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</si>
  <si>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</si>
  <si>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</si>
  <si>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</si>
  <si>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</si>
  <si>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</si>
  <si>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</si>
  <si>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</si>
  <si>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</si>
  <si>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</si>
  <si>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</si>
  <si>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</si>
  <si>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</si>
  <si>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</si>
  <si>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</si>
  <si>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</si>
  <si>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</si>
  <si>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</si>
  <si>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</si>
  <si>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</si>
  <si>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</si>
  <si>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</si>
  <si>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</si>
  <si>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</si>
  <si>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</si>
  <si>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</si>
  <si>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</si>
  <si>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</si>
  <si>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</si>
  <si>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</si>
  <si>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</si>
  <si>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</si>
  <si>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</si>
  <si>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</si>
  <si>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</si>
  <si>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</si>
  <si>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</si>
  <si>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</si>
  <si>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</si>
  <si>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</si>
  <si>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</si>
  <si>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</si>
  <si>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</si>
  <si>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</si>
  <si>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</si>
  <si>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</si>
  <si>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</si>
  <si>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</si>
  <si>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</si>
  <si>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</si>
  <si>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</si>
  <si>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</si>
  <si>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</si>
  <si>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</si>
  <si>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</si>
  <si>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</si>
  <si>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</si>
  <si>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</si>
  <si>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</si>
  <si>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</si>
  <si>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</si>
  <si>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</si>
  <si>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</si>
  <si>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</si>
  <si>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</si>
  <si>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</si>
  <si>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</si>
  <si>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</si>
  <si>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</si>
  <si>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</si>
  <si>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</si>
  <si>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</si>
  <si>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</si>
  <si>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</si>
  <si>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</si>
  <si>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</si>
  <si>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</si>
  <si>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</si>
  <si>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</si>
  <si>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</si>
  <si>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</si>
  <si>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</si>
  <si>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</si>
  <si>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</si>
  <si>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</si>
  <si>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</si>
  <si>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</si>
  <si>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</si>
  <si>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</si>
  <si>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</si>
  <si>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</si>
  <si>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</si>
  <si>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</si>
  <si>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</si>
  <si>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</si>
  <si>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</si>
  <si>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</si>
  <si>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</si>
  <si>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</si>
  <si>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</si>
  <si>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</si>
  <si>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</si>
  <si>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</si>
  <si>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</si>
  <si>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</si>
  <si>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</si>
  <si>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</si>
  <si>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</si>
  <si>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</si>
  <si>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</si>
  <si>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</si>
  <si>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</si>
  <si>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</si>
  <si>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</si>
  <si>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</si>
  <si>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</si>
  <si>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</si>
  <si>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</si>
  <si>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</si>
  <si>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</si>
  <si>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</si>
  <si>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</si>
  <si>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</si>
  <si>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</si>
  <si>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</si>
  <si>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</si>
  <si>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</si>
  <si>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</si>
  <si>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</si>
  <si>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</si>
  <si>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</si>
  <si>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</si>
  <si>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</si>
  <si>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</si>
  <si>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</si>
  <si>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</si>
  <si>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</si>
  <si>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</si>
  <si>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</si>
  <si>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</si>
  <si>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</si>
  <si>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</si>
  <si>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</si>
  <si>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</si>
  <si>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</si>
  <si>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</si>
  <si>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</si>
  <si>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</si>
  <si>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</si>
  <si>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</si>
  <si>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</si>
  <si>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</si>
  <si>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</si>
  <si>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</si>
  <si>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</si>
  <si>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</si>
  <si>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</si>
  <si>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</si>
  <si>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</si>
  <si>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</si>
  <si>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</si>
  <si>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</si>
  <si>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</si>
  <si>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</si>
  <si>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</si>
  <si>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</si>
  <si>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</si>
  <si>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</si>
  <si>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</si>
  <si>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</si>
  <si>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</si>
  <si>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</si>
  <si>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</si>
  <si>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</si>
  <si>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</si>
  <si>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</si>
  <si>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</si>
  <si>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</si>
  <si>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</si>
  <si>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</si>
  <si>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</si>
  <si>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</si>
  <si>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</si>
  <si>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</si>
  <si>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</si>
  <si>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</si>
  <si>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</si>
  <si>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</si>
  <si>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</si>
  <si>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</si>
  <si>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</si>
  <si>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</si>
  <si>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</si>
  <si>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</si>
  <si>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</si>
  <si>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</si>
  <si>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</si>
  <si>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</si>
  <si>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</si>
  <si>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</si>
  <si>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</si>
  <si>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</si>
  <si>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</si>
  <si>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</si>
  <si>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</si>
  <si>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</si>
  <si>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</si>
  <si>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</si>
  <si>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</si>
  <si>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</si>
  <si>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</si>
  <si>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</si>
  <si>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</si>
  <si>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</si>
  <si>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</si>
  <si>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</si>
  <si>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</si>
  <si>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</si>
  <si>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</si>
  <si>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</si>
  <si>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</si>
  <si>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</si>
  <si>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</si>
  <si>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</si>
  <si>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</si>
  <si>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</si>
  <si>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</si>
  <si>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</si>
  <si>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</si>
  <si>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</si>
  <si>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</si>
  <si>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</si>
  <si>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</si>
  <si>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</si>
  <si>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</si>
  <si>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</si>
  <si>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</si>
  <si>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</si>
  <si>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</si>
  <si>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</si>
  <si>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</si>
  <si>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</si>
  <si>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</si>
  <si>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</si>
  <si>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</si>
  <si>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</si>
  <si>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</si>
  <si>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</si>
  <si>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</si>
  <si>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</si>
  <si>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</si>
  <si>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</si>
  <si>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</si>
  <si>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</si>
  <si>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</si>
  <si>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</si>
  <si>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</si>
  <si>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</si>
  <si>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</si>
  <si>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</si>
  <si>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</si>
  <si>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</si>
  <si>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</si>
  <si>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</si>
  <si>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</si>
  <si>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</si>
  <si>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</si>
  <si>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</si>
  <si>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</si>
  <si>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</si>
  <si>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</si>
  <si>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</si>
  <si>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</si>
  <si>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</si>
  <si>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</si>
  <si>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</si>
  <si>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</si>
  <si>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</si>
  <si>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</si>
  <si>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</si>
  <si>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</si>
  <si>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</si>
  <si>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</si>
  <si>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</si>
  <si>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</si>
  <si>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</si>
  <si>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</si>
  <si>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</si>
  <si>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</si>
  <si>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</si>
  <si>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</si>
  <si>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</si>
  <si>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</si>
  <si>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</si>
  <si>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</si>
  <si>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</si>
  <si>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</si>
  <si>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</si>
  <si>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</si>
  <si>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</si>
  <si>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</si>
  <si>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</si>
  <si>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</si>
  <si>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</si>
  <si>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</si>
  <si>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</si>
  <si>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</si>
  <si>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</si>
  <si>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</si>
  <si>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</si>
  <si>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</si>
  <si>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</si>
  <si>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</si>
  <si>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</si>
  <si>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</si>
  <si>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</si>
  <si>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</si>
  <si>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</si>
  <si>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</si>
  <si>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</si>
  <si>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</si>
  <si>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</si>
  <si>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</si>
  <si>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</si>
  <si>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</si>
  <si>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</si>
  <si>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</si>
  <si>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</si>
  <si>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</si>
  <si>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</si>
  <si>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</si>
  <si>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</si>
  <si>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</si>
  <si>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</si>
  <si>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</si>
  <si>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</si>
  <si>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</si>
  <si>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</si>
  <si>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</si>
  <si>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</si>
  <si>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</si>
  <si>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</si>
  <si>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</si>
  <si>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</si>
  <si>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</si>
  <si>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</si>
  <si>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</si>
  <si>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</si>
  <si>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</si>
  <si>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</si>
  <si>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</si>
  <si>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</si>
  <si>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</si>
  <si>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</si>
  <si>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</si>
  <si>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</si>
  <si>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</si>
  <si>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</si>
  <si>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</si>
  <si>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</si>
  <si>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</si>
  <si>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</si>
  <si>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</si>
  <si>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</si>
  <si>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</si>
  <si>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</si>
  <si>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</si>
  <si>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</si>
  <si>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</si>
  <si>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</si>
  <si>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</si>
  <si>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</si>
  <si>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</si>
  <si>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</si>
  <si>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</si>
  <si>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</si>
  <si>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</si>
  <si>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</si>
  <si>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</si>
  <si>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</si>
  <si>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</si>
  <si>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</si>
  <si>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</si>
  <si>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</si>
  <si>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</si>
  <si>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</si>
  <si>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</si>
  <si>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</si>
  <si>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</si>
  <si>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</si>
  <si>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</si>
  <si>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</si>
  <si>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</si>
  <si>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</si>
  <si>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</si>
  <si>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</si>
  <si>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</si>
  <si>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</si>
  <si>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</si>
  <si>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</si>
  <si>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</si>
  <si>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</si>
  <si>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</si>
  <si>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</si>
  <si>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</si>
  <si>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</si>
  <si>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</si>
  <si>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</si>
  <si>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</si>
  <si>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</si>
  <si>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</si>
  <si>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</si>
  <si>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</si>
  <si>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</si>
  <si>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</si>
  <si>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</si>
  <si>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</si>
  <si>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</si>
  <si>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</si>
  <si>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</si>
  <si>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</si>
  <si>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</si>
  <si>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</si>
  <si>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</si>
  <si>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</si>
  <si>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</si>
  <si>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</si>
  <si>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</si>
  <si>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</si>
  <si>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</si>
  <si>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</si>
  <si>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</si>
  <si>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</si>
  <si>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</si>
  <si>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</si>
  <si>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</si>
  <si>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</si>
  <si>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</si>
  <si>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</si>
  <si>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</si>
  <si>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</si>
  <si>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</si>
  <si>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</si>
  <si>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</si>
  <si>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</si>
  <si>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</si>
  <si>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</si>
  <si>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</si>
  <si>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</si>
  <si>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</si>
  <si>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</si>
  <si>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</si>
  <si>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</si>
  <si>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</si>
  <si>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</si>
  <si>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</si>
  <si>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</si>
  <si>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</si>
  <si>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</si>
  <si>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</si>
  <si>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</si>
  <si>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</si>
  <si>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</si>
  <si>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</si>
  <si>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</si>
  <si>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</si>
  <si>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</si>
  <si>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</si>
  <si>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</si>
  <si>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</si>
  <si>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</si>
  <si>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</si>
  <si>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</si>
  <si>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</si>
  <si>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</si>
  <si>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</si>
  <si>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</si>
  <si>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</si>
  <si>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</si>
  <si>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</si>
  <si>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</si>
  <si>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</si>
  <si>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</si>
  <si>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</si>
  <si>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</si>
  <si>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</si>
  <si>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</si>
  <si>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</si>
  <si>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</si>
  <si>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</si>
  <si>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</si>
  <si>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</si>
  <si>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</si>
  <si>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</si>
  <si>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</si>
  <si>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</si>
  <si>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</si>
  <si>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</si>
  <si>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</si>
  <si>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</si>
  <si>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</si>
  <si>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</si>
  <si>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</si>
  <si>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</si>
  <si>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</si>
  <si>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</si>
  <si>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</si>
  <si>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</si>
  <si>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</si>
  <si>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</si>
  <si>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</si>
  <si>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</si>
  <si>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</si>
  <si>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</si>
  <si>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</si>
  <si>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</si>
  <si>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</si>
  <si>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</si>
  <si>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</si>
  <si>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</si>
  <si>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</si>
  <si>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</si>
  <si>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</si>
  <si>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</si>
  <si>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</si>
  <si>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</si>
  <si>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</si>
  <si>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</si>
  <si>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</si>
  <si>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</si>
  <si>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</si>
  <si>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</si>
  <si>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</si>
  <si>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</si>
  <si>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</si>
  <si>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</si>
  <si>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</si>
  <si>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</si>
  <si>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</si>
  <si>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</si>
  <si>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</si>
  <si>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</si>
  <si>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</si>
  <si>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</si>
  <si>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</si>
  <si>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</si>
  <si>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</si>
  <si>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</si>
  <si>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</si>
  <si>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</si>
  <si>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</si>
  <si>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</si>
  <si>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</si>
  <si>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</si>
  <si>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</si>
  <si>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</si>
  <si>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</si>
  <si>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</si>
  <si>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</si>
  <si>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</si>
  <si>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</si>
  <si>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</si>
  <si>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</si>
  <si>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</si>
  <si>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</si>
  <si>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</si>
  <si>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</si>
  <si>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</si>
  <si>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</si>
  <si>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</si>
  <si>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</si>
  <si>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</si>
  <si>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</si>
  <si>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</si>
  <si>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</si>
  <si>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</si>
  <si>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</si>
  <si>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</si>
  <si>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</si>
  <si>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</si>
  <si>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</si>
  <si>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</si>
  <si>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</si>
  <si>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</si>
  <si>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</si>
  <si>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</si>
  <si>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</si>
  <si>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</si>
  <si>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</si>
  <si>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</si>
  <si>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</si>
  <si>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</si>
  <si>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</si>
  <si>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</si>
  <si>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</si>
  <si>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</si>
  <si>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</si>
  <si>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</si>
  <si>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</si>
  <si>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</si>
  <si>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</si>
  <si>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</si>
  <si>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</si>
  <si>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</si>
  <si>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</si>
  <si>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</si>
  <si>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</si>
  <si>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</si>
  <si>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</si>
  <si>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</si>
  <si>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</si>
  <si>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</si>
  <si>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</si>
  <si>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</si>
  <si>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</si>
  <si>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</si>
  <si>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</si>
  <si>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</si>
  <si>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</si>
  <si>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</si>
  <si>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</si>
  <si>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</si>
  <si>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</si>
  <si>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</si>
  <si>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</si>
  <si>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</si>
  <si>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</si>
  <si>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</si>
  <si>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</si>
  <si>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</si>
  <si>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</si>
  <si>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</si>
  <si>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</si>
  <si>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</si>
  <si>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</si>
  <si>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</si>
  <si>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</si>
  <si>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</si>
  <si>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</si>
  <si>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</si>
  <si>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</si>
  <si>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</si>
  <si>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</si>
  <si>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</si>
  <si>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</si>
  <si>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</si>
  <si>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</si>
  <si>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</si>
  <si>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</si>
  <si>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</si>
  <si>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</si>
  <si>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</si>
  <si>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</si>
  <si>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</si>
  <si>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</si>
  <si>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</si>
  <si>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</si>
  <si>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</si>
  <si>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</si>
  <si>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</si>
  <si>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</si>
  <si>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</si>
  <si>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</si>
  <si>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</si>
  <si>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</si>
  <si>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</si>
  <si>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</si>
  <si>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</si>
  <si>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</si>
  <si>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</si>
  <si>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</si>
  <si>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</si>
  <si>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</si>
  <si>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</si>
  <si>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</si>
  <si>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</si>
  <si>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</si>
  <si>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</si>
  <si>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</si>
  <si>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</si>
  <si>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</si>
  <si>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</si>
  <si>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</si>
  <si>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</si>
  <si>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</si>
  <si>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</si>
  <si>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</si>
  <si>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</si>
  <si>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</si>
  <si>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</si>
  <si>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</si>
  <si>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</si>
  <si>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</si>
  <si>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</si>
  <si>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</si>
  <si>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</si>
  <si>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</si>
  <si>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</si>
  <si>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</si>
  <si>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</si>
  <si>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</si>
  <si>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</si>
  <si>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</si>
  <si>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</si>
  <si>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</si>
  <si>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</si>
  <si>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</si>
  <si>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</si>
  <si>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</si>
  <si>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</si>
  <si>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</si>
  <si>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</si>
  <si>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</si>
  <si>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</si>
  <si>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</si>
  <si>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</si>
  <si>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</si>
  <si>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</si>
  <si>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</si>
  <si>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</si>
  <si>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</si>
  <si>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</si>
  <si>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</si>
  <si>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</si>
  <si>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</si>
  <si>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</si>
  <si>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</si>
  <si>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</si>
  <si>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</si>
  <si>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</si>
  <si>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</si>
  <si>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</si>
  <si>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</si>
  <si>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</si>
  <si>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</si>
  <si>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</si>
  <si>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</si>
  <si>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</si>
  <si>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</si>
  <si>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</si>
  <si>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</si>
  <si>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</si>
  <si>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</si>
  <si>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</si>
  <si>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</si>
  <si>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</si>
  <si>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</si>
  <si>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</si>
  <si>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</si>
  <si>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</si>
  <si>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</si>
  <si>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</si>
  <si>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</si>
  <si>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</si>
  <si>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</si>
  <si>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</si>
  <si>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</si>
  <si>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</si>
  <si>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</si>
  <si>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</si>
  <si>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</si>
  <si>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</si>
  <si>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</si>
  <si>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</si>
  <si>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</si>
  <si>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</si>
  <si>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</si>
  <si>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</si>
  <si>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</si>
  <si>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</si>
  <si>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</si>
  <si>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</si>
  <si>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</si>
  <si>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</si>
  <si>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</si>
  <si>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</si>
  <si>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</si>
  <si>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</si>
  <si>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</si>
  <si>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</si>
  <si>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</si>
  <si>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</si>
  <si>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</si>
  <si>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</si>
  <si>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</si>
  <si>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</si>
  <si>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</si>
  <si>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</si>
  <si>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</si>
  <si>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</si>
  <si>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</si>
  <si>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</si>
  <si>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</si>
  <si>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</si>
  <si>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</si>
  <si>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</si>
  <si>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</si>
  <si>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</si>
  <si>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</si>
  <si>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</si>
  <si>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</si>
  <si>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</si>
  <si>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</si>
  <si>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</si>
  <si>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</si>
  <si>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</si>
  <si>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</si>
  <si>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</si>
  <si>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</si>
  <si>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</si>
  <si>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</si>
  <si>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</si>
  <si>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</si>
  <si>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</si>
  <si>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</si>
  <si>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</si>
  <si>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</si>
  <si>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</si>
  <si>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</si>
  <si>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</si>
  <si>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</si>
  <si>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</si>
  <si>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</si>
  <si>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</si>
  <si>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</si>
  <si>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</si>
  <si>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</si>
  <si>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</si>
  <si>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</si>
  <si>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</si>
  <si>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</si>
  <si>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</si>
  <si>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</si>
  <si>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</si>
  <si>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</si>
  <si>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</si>
  <si>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</si>
  <si>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</si>
  <si>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</si>
  <si>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</si>
  <si>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</si>
  <si>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</si>
  <si>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</si>
  <si>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</si>
  <si>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</si>
  <si>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</si>
  <si>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</si>
  <si>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</si>
  <si>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</si>
  <si>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</si>
  <si>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</si>
  <si>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</si>
  <si>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</si>
  <si>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</si>
  <si>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</si>
  <si>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</si>
  <si>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</si>
  <si>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</si>
  <si>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</si>
  <si>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</si>
  <si>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</si>
  <si>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</si>
  <si>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</si>
  <si>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</si>
  <si>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</si>
  <si>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</si>
  <si>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</si>
  <si>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</si>
  <si>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</si>
  <si>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</si>
  <si>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</si>
  <si>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</si>
  <si>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</si>
  <si>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</si>
  <si>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</si>
  <si>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</si>
  <si>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</si>
  <si>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</si>
  <si>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</si>
  <si>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</si>
  <si>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</si>
  <si>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</si>
  <si>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</si>
  <si>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</si>
  <si>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</si>
  <si>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</si>
  <si>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</si>
  <si>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</si>
  <si>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</si>
  <si>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</si>
  <si>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</si>
  <si>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</si>
  <si>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</si>
  <si>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</si>
  <si>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</si>
  <si>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</si>
  <si>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</si>
  <si>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</si>
  <si>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</si>
  <si>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</si>
  <si>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</si>
  <si>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</si>
  <si>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</si>
  <si>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</si>
  <si>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</si>
  <si>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</si>
  <si>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</si>
  <si>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</si>
  <si>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</si>
  <si>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</si>
  <si>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</si>
  <si>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</si>
  <si>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</si>
  <si>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</si>
  <si>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</si>
  <si>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</si>
  <si>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</si>
  <si>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</si>
  <si>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</si>
  <si>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</si>
  <si>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</si>
  <si>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</si>
  <si>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</si>
  <si>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</si>
  <si>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</si>
  <si>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</si>
  <si>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</si>
  <si>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</si>
  <si>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</si>
  <si>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</si>
  <si>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</si>
  <si>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</si>
  <si>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</si>
  <si>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</si>
  <si>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</si>
  <si>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</si>
  <si>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</si>
  <si>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</si>
  <si>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</si>
  <si>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</si>
  <si>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</si>
  <si>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</si>
  <si>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</si>
  <si>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</si>
  <si>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</si>
  <si>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</si>
  <si>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</si>
  <si>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</si>
  <si>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</si>
  <si>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</si>
  <si>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</si>
  <si>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</si>
  <si>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</si>
  <si>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</si>
  <si>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</si>
  <si>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</si>
  <si>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</si>
  <si>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</si>
  <si>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</si>
  <si>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</si>
  <si>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</si>
  <si>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</si>
  <si>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</si>
  <si>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</si>
  <si>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</si>
  <si>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</si>
  <si>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</si>
  <si>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</si>
  <si>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</si>
  <si>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</si>
  <si>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</si>
  <si>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</si>
  <si>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</si>
  <si>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</si>
  <si>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</si>
  <si>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</si>
  <si>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</si>
  <si>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</si>
  <si>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</si>
  <si>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</si>
  <si>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</si>
  <si>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</si>
  <si>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</si>
  <si>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</si>
  <si>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</si>
  <si>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</si>
  <si>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</si>
  <si>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</si>
  <si>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</si>
  <si>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</si>
  <si>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</si>
  <si>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</si>
  <si>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</si>
  <si>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</si>
  <si>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</si>
  <si>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</si>
  <si>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</si>
  <si>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</si>
  <si>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</si>
  <si>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</si>
  <si>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</si>
  <si>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</si>
  <si>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</si>
  <si>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</si>
  <si>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</si>
  <si>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</si>
  <si>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</si>
  <si>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</si>
  <si>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</si>
  <si>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</si>
  <si>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</si>
  <si>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</si>
  <si>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</si>
  <si>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</si>
  <si>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</si>
  <si>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</si>
  <si>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</si>
  <si>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</si>
  <si>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</si>
  <si>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</si>
  <si>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</si>
  <si>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</si>
  <si>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</si>
  <si>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</si>
  <si>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</si>
  <si>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</si>
  <si>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</si>
  <si>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</si>
  <si>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</si>
  <si>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</si>
  <si>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</si>
  <si>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</si>
  <si>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</si>
  <si>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</si>
  <si>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</si>
  <si>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</si>
  <si>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</si>
  <si>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</si>
  <si>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</si>
  <si>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</si>
  <si>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</si>
  <si>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</si>
  <si>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</si>
  <si>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</si>
  <si>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</si>
  <si>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</si>
  <si>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</si>
  <si>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</si>
  <si>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</si>
  <si>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</si>
  <si>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</si>
  <si>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</si>
  <si>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</si>
  <si>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</si>
  <si>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</si>
  <si>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</si>
  <si>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</si>
  <si>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</si>
  <si>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</si>
  <si>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</si>
  <si>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</si>
  <si>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</si>
  <si>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</si>
  <si>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</si>
  <si>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</si>
  <si>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</si>
  <si>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</si>
  <si>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</si>
  <si>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</si>
  <si>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</si>
  <si>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</si>
  <si>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</si>
  <si>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</si>
  <si>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</si>
  <si>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</si>
  <si>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</si>
  <si>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</si>
  <si>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</si>
  <si>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</si>
  <si>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</si>
  <si>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</si>
  <si>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</si>
  <si>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</si>
  <si>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</si>
  <si>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</si>
  <si>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</si>
  <si>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</si>
  <si>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</si>
  <si>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</si>
  <si>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</si>
  <si>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</si>
  <si>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</si>
  <si>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</si>
  <si>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</si>
  <si>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</si>
  <si>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</si>
  <si>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</si>
  <si>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</si>
  <si>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</si>
  <si>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</si>
  <si>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</si>
  <si>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</si>
  <si>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</si>
  <si>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</si>
  <si>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</si>
  <si>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</si>
  <si>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</si>
  <si>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</si>
  <si>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</si>
  <si>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</si>
  <si>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</si>
  <si>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</si>
  <si>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</si>
  <si>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</si>
  <si>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</si>
  <si>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</si>
  <si>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</si>
  <si>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</si>
  <si>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</si>
  <si>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</si>
  <si>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</si>
  <si>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</si>
  <si>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</si>
  <si>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</si>
  <si>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</si>
  <si>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</si>
  <si>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</si>
  <si>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</si>
  <si>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</si>
  <si>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</si>
  <si>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</si>
  <si>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</si>
  <si>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</si>
  <si>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</si>
  <si>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</si>
  <si>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</si>
  <si>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</si>
  <si>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</si>
  <si>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</si>
  <si>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</si>
  <si>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</si>
  <si>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</si>
  <si>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</si>
  <si>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</si>
  <si>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</si>
  <si>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</si>
  <si>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</si>
  <si>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</si>
  <si>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</si>
  <si>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</si>
  <si>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</si>
  <si>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</si>
  <si>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</si>
  <si>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</si>
  <si>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</si>
  <si>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</si>
  <si>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</si>
  <si>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</si>
  <si>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</si>
  <si>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</si>
  <si>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</si>
  <si>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</si>
  <si>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</si>
  <si>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</si>
  <si>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</si>
  <si>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</si>
  <si>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</si>
  <si>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</si>
  <si>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</si>
  <si>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</si>
  <si>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</si>
  <si>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</si>
  <si>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</si>
  <si>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</si>
  <si>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</si>
  <si>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</si>
  <si>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</si>
  <si>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</si>
  <si>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</si>
  <si>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</si>
  <si>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</si>
  <si>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</si>
  <si>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</si>
  <si>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</si>
  <si>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</si>
  <si>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</si>
  <si>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</si>
  <si>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</si>
  <si>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</si>
  <si>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</si>
  <si>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</si>
  <si>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</si>
  <si>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</si>
  <si>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</si>
  <si>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</si>
  <si>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</si>
  <si>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</si>
  <si>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</si>
  <si>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</si>
  <si>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</si>
  <si>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</si>
  <si>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</si>
  <si>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</si>
  <si>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</si>
  <si>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</si>
  <si>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</si>
  <si>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</si>
  <si>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</si>
  <si>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</si>
  <si>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</si>
  <si>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</si>
  <si>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</si>
  <si>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</si>
  <si>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</si>
  <si>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</si>
  <si>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</si>
  <si>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</si>
  <si>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</si>
  <si>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</si>
  <si>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</si>
  <si>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</si>
  <si>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</si>
  <si>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</si>
  <si>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</si>
  <si>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</si>
  <si>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</si>
  <si>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</si>
  <si>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</si>
  <si>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</si>
  <si>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</si>
  <si>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</si>
  <si>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</si>
  <si>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</si>
  <si>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</si>
  <si>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</si>
  <si>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</si>
  <si>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</si>
  <si>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</si>
  <si>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</si>
  <si>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</si>
  <si>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</si>
  <si>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</si>
  <si>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</si>
  <si>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</si>
  <si>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</si>
  <si>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</si>
  <si>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</si>
  <si>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</si>
  <si>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</si>
  <si>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</si>
  <si>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</si>
  <si>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</si>
  <si>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</si>
  <si>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</si>
  <si>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</si>
  <si>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</si>
  <si>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</si>
  <si>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</si>
  <si>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</si>
  <si>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</si>
  <si>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</si>
  <si>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</si>
  <si>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</si>
  <si>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</si>
  <si>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</si>
  <si>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</si>
  <si>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</si>
  <si>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</si>
  <si>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</si>
  <si>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</si>
  <si>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</si>
  <si>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</si>
  <si>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</si>
  <si>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</si>
  <si>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</si>
  <si>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</si>
  <si>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</si>
  <si>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</si>
  <si>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</si>
  <si>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</si>
  <si>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</si>
  <si>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</si>
  <si>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</si>
  <si>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</si>
  <si>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</si>
  <si>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</si>
  <si>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</si>
  <si>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</si>
  <si>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</si>
  <si>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</si>
  <si>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</si>
  <si>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</si>
  <si>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</si>
  <si>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</si>
  <si>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</si>
  <si>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</si>
  <si>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</si>
  <si>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</si>
  <si>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</si>
  <si>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</si>
  <si>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</si>
  <si>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</si>
  <si>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</si>
  <si>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</si>
  <si>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</si>
  <si>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</si>
  <si>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</si>
  <si>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</si>
  <si>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</si>
  <si>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</si>
  <si>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</si>
  <si>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</si>
  <si>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</si>
  <si>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</si>
  <si>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</si>
  <si>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</si>
  <si>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</si>
  <si>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</si>
  <si>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</si>
  <si>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</si>
  <si>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</si>
  <si>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</si>
  <si>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</si>
  <si>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</si>
  <si>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</si>
  <si>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</si>
  <si>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</si>
  <si>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</si>
  <si>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</si>
  <si>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</si>
  <si>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</si>
  <si>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</si>
  <si>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</si>
  <si>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</si>
  <si>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</si>
  <si>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</si>
  <si>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</si>
  <si>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</si>
  <si>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</si>
  <si>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</si>
  <si>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</si>
  <si>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</si>
  <si>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</si>
  <si>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</si>
  <si>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</si>
  <si>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</si>
  <si>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</si>
  <si>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</si>
  <si>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</si>
  <si>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</si>
  <si>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</si>
  <si>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</si>
  <si>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</si>
  <si>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</si>
  <si>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</si>
  <si>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</si>
  <si>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</si>
  <si>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</si>
  <si>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</si>
  <si>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</si>
  <si>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</si>
  <si>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</si>
  <si>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</si>
  <si>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</si>
  <si>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</si>
  <si>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</si>
  <si>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</si>
  <si>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</si>
  <si>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</si>
  <si>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</si>
  <si>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</si>
  <si>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</si>
  <si>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</si>
  <si>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</si>
  <si>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</si>
  <si>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</si>
  <si>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</si>
  <si>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</si>
  <si>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</si>
  <si>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</si>
  <si>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</si>
  <si>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</si>
  <si>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</si>
  <si>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</si>
  <si>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</si>
  <si>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</si>
  <si>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</si>
  <si>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</si>
  <si>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</si>
  <si>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</si>
  <si>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</si>
  <si>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</si>
  <si>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</si>
  <si>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</si>
  <si>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</si>
  <si>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</si>
  <si>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</si>
  <si>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</si>
  <si>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</si>
  <si>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</si>
  <si>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</si>
  <si>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</si>
  <si>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</si>
  <si>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</si>
  <si>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</si>
  <si>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</si>
  <si>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</si>
  <si>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</si>
  <si>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</si>
  <si>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</si>
  <si>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</si>
  <si>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</si>
  <si>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</si>
  <si>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</si>
  <si>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</si>
  <si>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</si>
  <si>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</si>
  <si>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</si>
  <si>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</si>
  <si>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</si>
  <si>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</si>
  <si>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</si>
  <si>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</si>
  <si>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</si>
  <si>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</si>
  <si>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</si>
  <si>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</si>
  <si>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</si>
  <si>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</si>
  <si>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</si>
  <si>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</si>
  <si>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</si>
  <si>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</si>
  <si>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</si>
  <si>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</si>
  <si>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</si>
  <si>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</si>
  <si>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</si>
  <si>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</si>
  <si>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</si>
  <si>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</si>
  <si>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</si>
  <si>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</si>
  <si>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</si>
  <si>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</si>
  <si>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</si>
  <si>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</si>
  <si>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</si>
  <si>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</si>
  <si>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</si>
  <si>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</si>
  <si>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</si>
  <si>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</si>
  <si>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</si>
  <si>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</si>
  <si>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</si>
  <si>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</si>
  <si>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</si>
  <si>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</si>
  <si>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</si>
  <si>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</si>
  <si>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</si>
  <si>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</si>
  <si>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</si>
  <si>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</si>
  <si>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</si>
  <si>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</si>
  <si>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</si>
  <si>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</si>
  <si>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</si>
  <si>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</si>
  <si>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</si>
  <si>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</si>
  <si>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</si>
  <si>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</si>
  <si>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</si>
  <si>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</si>
  <si>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</si>
  <si>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</si>
  <si>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</si>
  <si>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</si>
  <si>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</si>
  <si>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</si>
  <si>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</si>
  <si>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</si>
  <si>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</si>
  <si>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</si>
  <si>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</si>
  <si>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</si>
  <si>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</si>
  <si>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</si>
  <si>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</si>
  <si>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</si>
  <si>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</si>
  <si>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</si>
  <si>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</si>
  <si>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</si>
  <si>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</si>
  <si>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</si>
  <si>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</si>
  <si>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</si>
  <si>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</si>
  <si>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</si>
  <si>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</si>
  <si>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</si>
  <si>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</si>
  <si>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</si>
  <si>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</si>
  <si>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</si>
  <si>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</si>
  <si>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</si>
  <si>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</si>
  <si>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</si>
  <si>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</si>
  <si>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</si>
  <si>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</si>
  <si>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</si>
  <si>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</si>
  <si>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</si>
  <si>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</si>
  <si>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</si>
  <si>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</si>
  <si>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</si>
  <si>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</si>
  <si>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</si>
  <si>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</si>
  <si>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</si>
  <si>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</si>
  <si>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</si>
  <si>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</si>
  <si>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</si>
  <si>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</si>
  <si>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</si>
  <si>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</si>
  <si>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</si>
  <si>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</si>
  <si>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</si>
  <si>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</si>
  <si>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</si>
  <si>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</si>
  <si>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</si>
  <si>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</si>
  <si>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</si>
  <si>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</si>
  <si>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</si>
  <si>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</si>
  <si>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</si>
  <si>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</si>
  <si>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</si>
  <si>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</si>
  <si>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</si>
  <si>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</si>
  <si>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</si>
  <si>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</si>
  <si>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</si>
  <si>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</si>
  <si>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</si>
  <si>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</si>
  <si>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</si>
  <si>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</si>
  <si>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</si>
  <si>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</si>
  <si>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</si>
  <si>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</si>
  <si>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</si>
  <si>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</si>
  <si>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</si>
  <si>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</si>
  <si>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</si>
  <si>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</si>
  <si>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</si>
  <si>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</si>
  <si>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</si>
  <si>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</si>
  <si>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</si>
  <si>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</si>
  <si>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</si>
  <si>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</si>
  <si>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</si>
  <si>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</si>
  <si>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</si>
  <si>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</si>
  <si>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</si>
  <si>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</si>
  <si>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</si>
  <si>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</si>
  <si>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</si>
  <si>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</si>
  <si>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</si>
  <si>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</si>
  <si>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</si>
  <si>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</si>
  <si>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</si>
  <si>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</si>
  <si>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</si>
  <si>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</si>
  <si>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</si>
  <si>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</si>
  <si>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</si>
  <si>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</si>
  <si>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</si>
  <si>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</si>
  <si>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</si>
  <si>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</si>
  <si>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</si>
  <si>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</si>
  <si>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</si>
  <si>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</si>
  <si>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</si>
  <si>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</si>
  <si>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</si>
  <si>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</si>
  <si>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</si>
  <si>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</si>
  <si>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</si>
  <si>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</si>
  <si>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</si>
  <si>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</si>
  <si>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</si>
  <si>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</si>
  <si>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</si>
  <si>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</si>
  <si>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</si>
  <si>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</si>
  <si>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</si>
  <si>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</si>
  <si>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</si>
  <si>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</si>
  <si>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</si>
  <si>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</si>
  <si>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</si>
  <si>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</si>
  <si>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</si>
  <si>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</si>
  <si>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</si>
  <si>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</si>
  <si>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</si>
  <si>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</si>
  <si>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</si>
  <si>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</si>
  <si>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</si>
  <si>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</si>
  <si>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</si>
  <si>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</si>
  <si>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</si>
  <si>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</si>
  <si>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</si>
  <si>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</si>
  <si>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</si>
  <si>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</si>
  <si>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</si>
  <si>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</si>
  <si>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</si>
  <si>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</si>
  <si>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</si>
  <si>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</si>
  <si>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</si>
  <si>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</si>
  <si>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</si>
  <si>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</si>
  <si>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</si>
  <si>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</si>
  <si>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</si>
  <si>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</si>
  <si>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</si>
  <si>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</si>
  <si>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</si>
  <si>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</si>
  <si>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</si>
  <si>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</si>
  <si>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</si>
  <si>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</si>
  <si>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</si>
  <si>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</si>
  <si>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</si>
  <si>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</si>
  <si>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</si>
  <si>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</si>
  <si>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</si>
  <si>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</si>
  <si>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</si>
  <si>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</si>
  <si>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</si>
  <si>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</si>
  <si>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</si>
  <si>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</si>
  <si>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</si>
  <si>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</si>
  <si>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</si>
  <si>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</si>
  <si>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</si>
  <si>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</si>
  <si>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</si>
  <si>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</si>
  <si>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</si>
  <si>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</si>
  <si>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</si>
  <si>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</si>
  <si>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</si>
  <si>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</si>
  <si>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</si>
  <si>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</si>
  <si>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</si>
  <si>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</si>
  <si>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</si>
  <si>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</si>
  <si>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</si>
  <si>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</si>
  <si>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</si>
  <si>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</si>
  <si>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</si>
  <si>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</si>
  <si>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</si>
  <si>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</si>
  <si>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</si>
  <si>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</si>
  <si>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</si>
  <si>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</si>
  <si>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</si>
  <si>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</si>
  <si>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</si>
  <si>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</si>
  <si>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</si>
  <si>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</si>
  <si>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</si>
  <si>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</si>
  <si>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</si>
  <si>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</si>
  <si>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</si>
  <si>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</si>
  <si>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</si>
  <si>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</si>
  <si>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</si>
  <si>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</si>
  <si>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</si>
  <si>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</si>
  <si>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</si>
  <si>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</si>
  <si>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</si>
  <si>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</si>
  <si>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</si>
  <si>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</si>
  <si>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</si>
  <si>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</si>
  <si>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</si>
  <si>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</si>
  <si>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</si>
  <si>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</si>
  <si>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</si>
  <si>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</si>
  <si>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</si>
  <si>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</si>
  <si>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</si>
  <si>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</si>
  <si>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</si>
  <si>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</si>
  <si>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</si>
  <si>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</si>
  <si>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</si>
  <si>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</si>
  <si>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</si>
  <si>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</si>
  <si>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</si>
  <si>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</si>
  <si>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</si>
  <si>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</si>
  <si>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</si>
  <si>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</si>
  <si>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</si>
  <si>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</si>
  <si>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</si>
  <si>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</si>
  <si>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</si>
  <si>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</si>
  <si>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</si>
  <si>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</si>
  <si>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</si>
  <si>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</si>
  <si>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</si>
  <si>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</si>
  <si>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</si>
  <si>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</si>
  <si>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</si>
  <si>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</si>
  <si>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</si>
  <si>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</si>
  <si>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</si>
  <si>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</si>
  <si>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</si>
  <si>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</si>
  <si>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</si>
  <si>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</si>
  <si>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</si>
  <si>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</si>
  <si>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</si>
  <si>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</si>
  <si>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</si>
  <si>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</si>
  <si>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</si>
  <si>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</si>
  <si>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</si>
  <si>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</si>
  <si>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</si>
  <si>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</si>
  <si>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</si>
  <si>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</si>
  <si>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</si>
  <si>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</si>
  <si>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</si>
  <si>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</si>
  <si>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</si>
  <si>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</si>
  <si>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</si>
  <si>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</si>
  <si>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</si>
  <si>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</si>
  <si>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</si>
  <si>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</si>
  <si>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</si>
  <si>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</si>
  <si>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</si>
  <si>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</si>
  <si>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</si>
  <si>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</si>
  <si>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</si>
  <si>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</si>
  <si>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</si>
  <si>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</si>
  <si>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</si>
  <si>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</si>
  <si>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</si>
  <si>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</si>
  <si>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</si>
  <si>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</si>
  <si>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</si>
  <si>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</si>
  <si>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</si>
  <si>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</si>
  <si>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</si>
  <si>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</si>
  <si>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</si>
  <si>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</si>
  <si>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</si>
  <si>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</si>
  <si>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</si>
  <si>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</si>
  <si>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</si>
  <si>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</si>
  <si>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</si>
  <si>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</si>
  <si>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</si>
  <si>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</si>
  <si>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</si>
  <si>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</si>
  <si>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</si>
  <si>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</si>
  <si>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</si>
  <si>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</si>
  <si>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</si>
  <si>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</si>
  <si>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</si>
  <si>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</si>
  <si>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</si>
  <si>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</si>
  <si>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</si>
  <si>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</si>
  <si>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</si>
  <si>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</si>
  <si>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</si>
  <si>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</si>
  <si>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</si>
  <si>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</si>
  <si>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</si>
  <si>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</si>
  <si>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</si>
  <si>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</si>
  <si>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</si>
  <si>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</si>
  <si>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</si>
  <si>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</si>
  <si>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</si>
  <si>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</si>
  <si>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</si>
  <si>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</si>
  <si>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</si>
  <si>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</si>
  <si>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</si>
  <si>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</si>
  <si>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</si>
  <si>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</si>
  <si>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</si>
  <si>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</si>
  <si>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</si>
  <si>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</si>
  <si>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</si>
  <si>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</si>
  <si>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</si>
  <si>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</si>
  <si>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</si>
  <si>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</si>
  <si>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</si>
  <si>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</si>
  <si>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</si>
  <si>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</si>
  <si>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</si>
  <si>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</si>
  <si>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</si>
  <si>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</si>
  <si>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</si>
  <si>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</si>
  <si>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</si>
  <si>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</si>
  <si>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</si>
  <si>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</si>
  <si>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</si>
  <si>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</si>
  <si>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</si>
  <si>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</si>
  <si>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</si>
  <si>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</si>
  <si>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</si>
  <si>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</si>
  <si>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</si>
  <si>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</si>
  <si>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</si>
  <si>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</si>
  <si>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</si>
  <si>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</si>
  <si>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</si>
  <si>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</si>
  <si>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</si>
  <si>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</si>
  <si>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</si>
  <si>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</si>
  <si>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</si>
  <si>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</si>
  <si>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</si>
  <si>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</si>
  <si>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</si>
  <si>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</si>
  <si>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</si>
  <si>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</si>
  <si>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</si>
  <si>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</si>
  <si>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</si>
  <si>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</si>
  <si>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</si>
  <si>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</si>
  <si>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</si>
  <si>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</si>
  <si>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</si>
  <si>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</si>
  <si>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</si>
  <si>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</si>
  <si>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</si>
  <si>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</si>
  <si>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</si>
  <si>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</si>
  <si>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</si>
  <si>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</si>
  <si>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</si>
  <si>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</si>
  <si>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</si>
  <si>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</si>
  <si>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</si>
  <si>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</si>
  <si>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</si>
  <si>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</si>
  <si>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</si>
  <si>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</si>
  <si>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</si>
  <si>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</si>
  <si>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</si>
  <si>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</si>
  <si>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</si>
  <si>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</si>
  <si>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</si>
  <si>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</si>
  <si>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</si>
  <si>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</si>
  <si>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</si>
  <si>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</si>
  <si>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</si>
  <si>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</si>
  <si>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</si>
  <si>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</si>
  <si>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</si>
  <si>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</si>
  <si>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</si>
  <si>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</si>
  <si>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</si>
  <si>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</si>
  <si>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</si>
  <si>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</si>
  <si>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</si>
  <si>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</si>
  <si>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</si>
  <si>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</si>
  <si>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</si>
  <si>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</si>
  <si>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</si>
  <si>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</si>
  <si>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</si>
  <si>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</si>
  <si>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</si>
  <si>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</si>
  <si>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</si>
  <si>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</si>
  <si>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</si>
  <si>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</si>
  <si>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</si>
  <si>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</si>
  <si>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</si>
  <si>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</si>
  <si>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</si>
  <si>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</si>
  <si>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</si>
  <si>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</si>
  <si>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</si>
  <si>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</si>
  <si>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</si>
  <si>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</si>
  <si>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</si>
  <si>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</si>
  <si>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</si>
  <si>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</si>
  <si>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</si>
  <si>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</si>
  <si>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</si>
  <si>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</si>
  <si>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</si>
  <si>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</si>
  <si>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</si>
  <si>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</si>
  <si>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</si>
  <si>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</si>
  <si>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</si>
  <si>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</si>
  <si>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</si>
  <si>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</si>
  <si>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</si>
  <si>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</si>
  <si>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</si>
  <si>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</si>
  <si>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</si>
  <si>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</si>
  <si>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</si>
  <si>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</si>
  <si>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</si>
  <si>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</si>
  <si>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</si>
  <si>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</si>
  <si>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</si>
  <si>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</si>
  <si>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</si>
  <si>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</si>
  <si>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</si>
  <si>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</si>
  <si>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</si>
  <si>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</si>
  <si>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</si>
  <si>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</si>
  <si>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</si>
  <si>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</si>
  <si>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</si>
  <si>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</si>
  <si>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</si>
  <si>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</si>
  <si>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</si>
  <si>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</si>
  <si>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</si>
  <si>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</si>
  <si>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</si>
  <si>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</si>
  <si>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</si>
  <si>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</si>
  <si>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</si>
  <si>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</si>
  <si>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</si>
  <si>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</si>
  <si>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</si>
  <si>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</si>
  <si>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</si>
  <si>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</si>
  <si>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</si>
  <si>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</si>
  <si>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</si>
  <si>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</si>
  <si>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</si>
  <si>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</si>
  <si>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</si>
  <si>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</si>
  <si>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</si>
  <si>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</si>
  <si>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</si>
  <si>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</si>
  <si>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</si>
  <si>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</si>
  <si>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</si>
  <si>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</si>
  <si>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</si>
  <si>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</si>
  <si>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</si>
  <si>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</si>
  <si>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</si>
  <si>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</si>
  <si>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</si>
  <si>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</si>
  <si>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</si>
  <si>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</si>
  <si>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</si>
  <si>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</si>
  <si>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</si>
  <si>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</si>
  <si>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</si>
  <si>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</si>
  <si>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</si>
  <si>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</si>
  <si>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</si>
  <si>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</si>
  <si>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</si>
  <si>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</si>
  <si>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</si>
  <si>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</si>
  <si>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</si>
  <si>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</si>
  <si>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</si>
  <si>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</si>
  <si>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</si>
  <si>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</si>
  <si>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</si>
  <si>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</si>
  <si>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</si>
  <si>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</si>
  <si>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</si>
  <si>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</si>
  <si>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</si>
  <si>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</si>
  <si>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</si>
  <si>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</si>
  <si>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</si>
  <si>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</si>
  <si>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</si>
  <si>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</si>
  <si>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</si>
  <si>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</si>
  <si>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</si>
  <si>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</si>
  <si>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</si>
  <si>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</si>
  <si>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</si>
  <si>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</si>
  <si>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</si>
  <si>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</si>
  <si>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</si>
  <si>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</si>
  <si>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</si>
  <si>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</si>
  <si>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</si>
  <si>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</si>
  <si>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</si>
  <si>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</si>
  <si>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</si>
  <si>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</si>
  <si>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</si>
  <si>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</si>
  <si>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</si>
  <si>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</si>
  <si>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</si>
  <si>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</si>
  <si>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</si>
  <si>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</si>
  <si>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</si>
  <si>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</si>
  <si>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</si>
  <si>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</si>
  <si>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</si>
  <si>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</si>
  <si>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</si>
  <si>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</si>
  <si>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</si>
  <si>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</si>
  <si>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</si>
  <si>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</si>
  <si>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</si>
  <si>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</si>
  <si>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</si>
  <si>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</si>
  <si>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</si>
  <si>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</si>
  <si>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</si>
  <si>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</si>
  <si>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</si>
  <si>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</si>
  <si>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</si>
  <si>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</si>
  <si>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</si>
  <si>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</si>
  <si>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</si>
  <si>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</si>
  <si>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</si>
  <si>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</si>
  <si>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</si>
  <si>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</si>
  <si>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</si>
  <si>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</si>
  <si>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</si>
  <si>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</si>
  <si>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</si>
  <si>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</si>
  <si>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</si>
  <si>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</si>
  <si>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</si>
  <si>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</si>
  <si>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</si>
  <si>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</si>
  <si>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</si>
  <si>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</si>
  <si>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</si>
  <si>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</si>
  <si>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</si>
  <si>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</si>
  <si>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</si>
  <si>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</si>
  <si>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</si>
  <si>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</si>
  <si>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</si>
  <si>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</si>
  <si>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</si>
  <si>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</si>
  <si>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</si>
  <si>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</si>
  <si>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</si>
  <si>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</si>
  <si>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</si>
  <si>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</si>
  <si>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</si>
  <si>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</si>
  <si>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</si>
  <si>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</si>
  <si>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</si>
  <si>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</si>
  <si>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</si>
  <si>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</si>
  <si>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</si>
  <si>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</si>
  <si>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</si>
  <si>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</si>
  <si>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</si>
  <si>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</si>
  <si>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</si>
  <si>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</si>
  <si>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</si>
  <si>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</si>
  <si>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</si>
  <si>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</si>
  <si>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</si>
  <si>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</si>
  <si>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</si>
  <si>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</si>
  <si>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</si>
  <si>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</si>
  <si>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</si>
  <si>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</si>
  <si>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</si>
  <si>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</si>
  <si>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</si>
  <si>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</si>
  <si>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</si>
  <si>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</si>
  <si>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</si>
  <si>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</si>
  <si>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</si>
  <si>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</si>
  <si>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</si>
  <si>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</si>
  <si>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</si>
  <si>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</si>
  <si>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</si>
  <si>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</si>
  <si>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</si>
  <si>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</si>
  <si>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</si>
  <si>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</si>
  <si>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</si>
  <si>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</si>
  <si>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</si>
  <si>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</si>
  <si>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</si>
  <si>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</si>
  <si>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</si>
  <si>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</si>
  <si>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</si>
  <si>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</si>
  <si>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</si>
  <si>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</si>
  <si>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</si>
  <si>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</si>
  <si>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</si>
  <si>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</si>
  <si>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</si>
  <si>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</si>
  <si>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</si>
  <si>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</si>
  <si>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</si>
  <si>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</si>
  <si>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</si>
  <si>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</si>
  <si>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</si>
  <si>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</si>
  <si>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</si>
  <si>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</si>
  <si>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</si>
  <si>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</si>
  <si>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</si>
  <si>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</si>
  <si>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</si>
  <si>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</si>
  <si>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</si>
  <si>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</si>
  <si>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</si>
  <si>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</si>
  <si>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</si>
  <si>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</si>
  <si>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</si>
  <si>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</si>
  <si>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</si>
  <si>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</si>
  <si>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</si>
  <si>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</si>
  <si>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</si>
  <si>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</si>
  <si>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</si>
  <si>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</si>
  <si>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</si>
  <si>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</si>
  <si>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</si>
  <si>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</si>
  <si>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</si>
  <si>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</si>
  <si>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</si>
  <si>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</si>
  <si>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</si>
  <si>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</si>
  <si>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</si>
  <si>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</si>
  <si>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</si>
  <si>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</si>
  <si>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</si>
  <si>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</si>
  <si>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</si>
  <si>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</si>
  <si>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</si>
  <si>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</si>
  <si>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</si>
  <si>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</si>
  <si>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</si>
  <si>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</si>
  <si>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</si>
  <si>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</si>
  <si>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</si>
  <si>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</si>
  <si>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</si>
  <si>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</si>
  <si>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</si>
  <si>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</si>
  <si>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</si>
  <si>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</si>
  <si>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</si>
  <si>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</si>
  <si>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</si>
  <si>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</si>
  <si>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</si>
  <si>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</si>
  <si>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</si>
  <si>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</si>
  <si>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</si>
  <si>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</si>
  <si>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</si>
  <si>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</si>
  <si>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</si>
  <si>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</si>
  <si>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</si>
  <si>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</si>
  <si>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</si>
  <si>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</si>
  <si>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</si>
  <si>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</si>
  <si>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</si>
  <si>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</si>
  <si>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</si>
  <si>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</si>
  <si>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</si>
  <si>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</si>
  <si>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</si>
  <si>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</si>
  <si>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</si>
  <si>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</si>
  <si>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</si>
  <si>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</si>
  <si>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</si>
  <si>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</si>
  <si>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</si>
  <si>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</si>
  <si>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</si>
  <si>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</si>
  <si>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</si>
  <si>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</si>
  <si>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</si>
  <si>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</si>
  <si>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</si>
  <si>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</si>
  <si>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</si>
  <si>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</si>
  <si>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</si>
  <si>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</si>
  <si>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</si>
  <si>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</si>
  <si>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</si>
  <si>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</si>
  <si>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</si>
  <si>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</si>
  <si>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</si>
  <si>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</si>
  <si>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</si>
  <si>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</si>
  <si>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</si>
  <si>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</si>
  <si>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</si>
  <si>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</si>
  <si>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</si>
  <si>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</si>
  <si>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</si>
  <si>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</si>
  <si>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</si>
  <si>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</si>
  <si>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</si>
  <si>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</si>
  <si>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</si>
  <si>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</si>
  <si>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</si>
  <si>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</si>
  <si>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</si>
  <si>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</si>
  <si>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</si>
  <si>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</si>
  <si>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</si>
  <si>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</si>
  <si>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</si>
  <si>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</si>
  <si>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</si>
  <si>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</si>
  <si>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</si>
  <si>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</si>
  <si>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</si>
  <si>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</si>
  <si>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</si>
  <si>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</si>
  <si>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</si>
  <si>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</si>
  <si>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</si>
  <si>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</si>
  <si>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</si>
  <si>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</si>
  <si>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</si>
  <si>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</si>
  <si>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</si>
  <si>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</si>
  <si>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</si>
  <si>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</si>
  <si>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</si>
  <si>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</si>
  <si>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</si>
  <si>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</si>
  <si>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</si>
  <si>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</si>
  <si>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</si>
  <si>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</si>
  <si>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</si>
  <si>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</si>
  <si>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</si>
  <si>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</si>
  <si>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</si>
  <si>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</si>
  <si>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</si>
  <si>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</si>
  <si>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</si>
  <si>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</si>
  <si>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</si>
  <si>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</si>
  <si>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</si>
  <si>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</si>
  <si>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</si>
  <si>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</si>
  <si>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</si>
  <si>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</si>
  <si>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</si>
  <si>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</si>
  <si>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</si>
  <si>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</si>
  <si>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</si>
  <si>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</si>
  <si>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</si>
  <si>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</si>
  <si>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</si>
  <si>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</si>
  <si>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</si>
  <si>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</si>
  <si>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</si>
  <si>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</si>
  <si>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</si>
  <si>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</si>
  <si>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</si>
  <si>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</si>
  <si>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</si>
  <si>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</si>
  <si>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</si>
  <si>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</si>
  <si>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</si>
  <si>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</si>
  <si>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</si>
  <si>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</si>
  <si>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</si>
  <si>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</si>
  <si>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</si>
  <si>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</si>
  <si>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</si>
  <si>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</si>
  <si>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</si>
  <si>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</si>
  <si>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</si>
  <si>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</si>
  <si>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</si>
  <si>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</si>
  <si>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</si>
  <si>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</si>
  <si>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</si>
  <si>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</si>
  <si>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</si>
  <si>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</si>
  <si>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</si>
  <si>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</si>
  <si>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</si>
  <si>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</si>
  <si>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</si>
  <si>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</si>
  <si>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</si>
  <si>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</si>
  <si>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</si>
  <si>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</si>
  <si>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</si>
  <si>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</si>
  <si>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</si>
  <si>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</si>
  <si>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</si>
  <si>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</si>
  <si>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</si>
  <si>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</si>
  <si>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</si>
  <si>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</si>
  <si>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</si>
  <si>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</si>
  <si>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</si>
  <si>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</si>
  <si>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</si>
  <si>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</si>
  <si>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</si>
  <si>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</si>
  <si>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</si>
  <si>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</si>
  <si>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</si>
  <si>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</si>
  <si>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</si>
  <si>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</si>
  <si>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</si>
  <si>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</si>
  <si>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</si>
  <si>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</si>
  <si>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</si>
  <si>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</si>
  <si>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</si>
  <si>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</si>
  <si>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</si>
  <si>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</si>
  <si>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</si>
  <si>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</si>
  <si>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</si>
  <si>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</si>
  <si>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</si>
  <si>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</si>
  <si>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</si>
  <si>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</si>
  <si>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</si>
  <si>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</si>
  <si>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</si>
  <si>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</si>
  <si>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</si>
  <si>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</si>
  <si>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</si>
  <si>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</si>
  <si>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</si>
  <si>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</si>
  <si>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</si>
  <si>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</si>
  <si>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</si>
  <si>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</si>
  <si>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</si>
  <si>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</si>
  <si>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</si>
  <si>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</si>
  <si>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</si>
  <si>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</si>
  <si>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</si>
  <si>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</si>
  <si>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</si>
  <si>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</si>
  <si>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</si>
  <si>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</si>
  <si>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</si>
  <si>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</si>
  <si>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</si>
  <si>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</si>
  <si>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</si>
  <si>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</si>
  <si>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</si>
  <si>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</si>
  <si>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</si>
  <si>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</si>
  <si>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</si>
  <si>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</si>
  <si>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</si>
  <si>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</si>
  <si>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</si>
  <si>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</si>
  <si>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</si>
  <si>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</si>
  <si>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</si>
  <si>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</si>
  <si>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</si>
  <si>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</si>
  <si>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</si>
  <si>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</si>
  <si>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</si>
  <si>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</si>
  <si>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</si>
  <si>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</si>
  <si>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</si>
  <si>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</si>
  <si>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</si>
  <si>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</si>
  <si>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</si>
  <si>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</si>
  <si>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</si>
  <si>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</si>
  <si>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</si>
  <si>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</si>
  <si>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</si>
  <si>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</si>
  <si>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</si>
  <si>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</si>
  <si>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</si>
  <si>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</si>
  <si>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</si>
  <si>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</si>
  <si>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</si>
  <si>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</si>
  <si>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</si>
  <si>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</si>
  <si>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</si>
  <si>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</si>
  <si>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</si>
  <si>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</si>
  <si>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</si>
  <si>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</si>
  <si>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</si>
  <si>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</si>
  <si>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</si>
  <si>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</si>
  <si>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</si>
  <si>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</si>
  <si>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</si>
  <si>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</si>
  <si>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</si>
  <si>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</si>
  <si>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</si>
  <si>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</si>
  <si>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</si>
  <si>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</si>
  <si>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</si>
  <si>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</si>
  <si>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</si>
  <si>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</si>
  <si>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</si>
  <si>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</si>
  <si>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</si>
  <si>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</si>
  <si>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</si>
  <si>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</si>
  <si>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</si>
  <si>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</si>
  <si>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</si>
  <si>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</si>
  <si>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</si>
  <si>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</si>
  <si>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</si>
  <si>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</si>
  <si>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</si>
  <si>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</si>
  <si>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</si>
  <si>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</si>
  <si>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</si>
  <si>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</si>
  <si>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</si>
  <si>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</si>
  <si>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</si>
  <si>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</si>
  <si>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</si>
  <si>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</si>
  <si>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</si>
  <si>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</si>
  <si>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</si>
  <si>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</si>
  <si>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</si>
  <si>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</si>
  <si>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</si>
  <si>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</si>
  <si>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</si>
  <si>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</si>
  <si>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</si>
  <si>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</si>
  <si>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</si>
  <si>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</si>
  <si>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</si>
  <si>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</si>
  <si>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</si>
  <si>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</si>
  <si>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</si>
  <si>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</si>
  <si>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</si>
  <si>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</si>
  <si>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</si>
  <si>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</si>
  <si>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</si>
  <si>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</si>
  <si>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</si>
  <si>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</si>
  <si>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</si>
  <si>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</si>
  <si>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</si>
  <si>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</si>
  <si>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</si>
  <si>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</si>
  <si>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</si>
  <si>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</si>
  <si>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</si>
  <si>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</si>
  <si>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</si>
  <si>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</si>
  <si>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</si>
  <si>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</si>
  <si>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</si>
  <si>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</si>
  <si>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</si>
  <si>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</si>
  <si>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</si>
  <si>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</si>
  <si>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</si>
  <si>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</si>
  <si>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</si>
  <si>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</si>
  <si>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</si>
  <si>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</si>
  <si>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</si>
  <si>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</si>
  <si>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</si>
  <si>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</si>
  <si>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</si>
  <si>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</si>
  <si>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</si>
  <si>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</si>
  <si>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</si>
  <si>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</si>
  <si>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</si>
  <si>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</si>
  <si>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</si>
  <si>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</si>
  <si>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</si>
  <si>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</si>
  <si>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</si>
  <si>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</si>
  <si>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</si>
  <si>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</si>
  <si>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</si>
  <si>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</si>
  <si>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</si>
  <si>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</si>
  <si>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</si>
  <si>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</si>
  <si>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</si>
  <si>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</si>
  <si>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</si>
  <si>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</si>
  <si>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</si>
  <si>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</si>
  <si>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</si>
  <si>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</si>
  <si>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</si>
  <si>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</si>
  <si>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</si>
  <si>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</si>
  <si>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</si>
  <si>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</si>
  <si>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</si>
  <si>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</si>
  <si>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</si>
  <si>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</si>
  <si>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</si>
  <si>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</si>
  <si>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</si>
  <si>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</si>
  <si>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</si>
  <si>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</si>
  <si>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</si>
  <si>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</si>
  <si>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</si>
  <si>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</si>
  <si>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</si>
  <si>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</si>
  <si>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</si>
  <si>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</si>
  <si>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</si>
  <si>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</si>
  <si>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</si>
  <si>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</si>
  <si>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</si>
  <si>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</si>
  <si>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</si>
  <si>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</si>
  <si>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</si>
  <si>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</si>
  <si>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</si>
  <si>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</si>
  <si>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</si>
  <si>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</si>
  <si>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</si>
  <si>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</si>
  <si>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</si>
  <si>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</si>
  <si>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</si>
  <si>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</si>
  <si>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</si>
  <si>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</si>
  <si>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</si>
  <si>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</si>
  <si>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</si>
  <si>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</si>
  <si>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</si>
  <si>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</si>
  <si>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</si>
  <si>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</si>
  <si>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</si>
  <si>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</si>
  <si>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</si>
  <si>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</si>
  <si>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</si>
  <si>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</si>
  <si>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</si>
  <si>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</si>
  <si>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</si>
  <si>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</si>
  <si>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</si>
  <si>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</si>
  <si>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</si>
  <si>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</si>
  <si>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</si>
  <si>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</si>
  <si>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</si>
  <si>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</si>
  <si>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</si>
  <si>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</si>
  <si>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</si>
  <si>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</si>
  <si>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</si>
  <si>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</si>
  <si>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</si>
  <si>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</si>
  <si>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</si>
  <si>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</si>
  <si>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</si>
  <si>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</si>
  <si>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</si>
  <si>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</si>
  <si>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</si>
  <si>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</si>
  <si>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</si>
  <si>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</si>
  <si>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</si>
  <si>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</si>
  <si>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</si>
  <si>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</si>
  <si>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</si>
  <si>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</si>
  <si>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</si>
  <si>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</si>
  <si>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</si>
  <si>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</si>
  <si>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</si>
  <si>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</si>
  <si>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</si>
  <si>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</si>
  <si>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</si>
  <si>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</si>
  <si>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</si>
  <si>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</si>
  <si>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</si>
  <si>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</si>
  <si>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</si>
  <si>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</si>
  <si>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</si>
  <si>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</si>
  <si>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</si>
  <si>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</si>
  <si>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</si>
  <si>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</si>
  <si>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</si>
  <si>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</si>
  <si>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</si>
  <si>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</si>
  <si>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</si>
  <si>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</si>
  <si>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</si>
  <si>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</si>
  <si>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</si>
  <si>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</si>
  <si>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</si>
  <si>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</si>
  <si>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</si>
  <si>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</si>
  <si>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</si>
  <si>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</si>
  <si>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</si>
  <si>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</si>
  <si>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</si>
  <si>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</si>
  <si>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</si>
  <si>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</si>
  <si>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</si>
  <si>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</si>
  <si>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</si>
  <si>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</si>
  <si>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</si>
  <si>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</si>
  <si>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</si>
  <si>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</si>
  <si>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</si>
  <si>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</si>
  <si>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</si>
  <si>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</si>
  <si>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</si>
  <si>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</si>
  <si>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</si>
  <si>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</si>
  <si>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</si>
  <si>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</si>
  <si>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</si>
  <si>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</si>
  <si>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</si>
  <si>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</si>
  <si>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</si>
  <si>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</si>
  <si>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</si>
  <si>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</si>
  <si>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</si>
  <si>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</si>
  <si>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</si>
  <si>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</si>
  <si>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</si>
  <si>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</si>
  <si>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</si>
  <si>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</si>
  <si>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</si>
  <si>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</si>
  <si>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</si>
  <si>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</si>
  <si>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</si>
  <si>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</si>
  <si>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</si>
  <si>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</si>
  <si>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</si>
  <si>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</si>
  <si>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</si>
  <si>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</si>
  <si>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</si>
  <si>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</si>
  <si>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</si>
  <si>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</si>
  <si>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</si>
  <si>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</si>
  <si>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</si>
  <si>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</si>
  <si>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</si>
  <si>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</si>
  <si>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</si>
  <si>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</si>
  <si>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</si>
  <si>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</si>
  <si>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</si>
  <si>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</si>
  <si>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</si>
  <si>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</si>
  <si>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</si>
  <si>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</si>
  <si>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</si>
  <si>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</si>
  <si>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</si>
  <si>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</si>
  <si>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</si>
  <si>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</si>
  <si>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</si>
  <si>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</si>
  <si>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</si>
  <si>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</si>
  <si>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</si>
  <si>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</si>
  <si>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</si>
  <si>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</si>
  <si>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</si>
  <si>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</si>
  <si>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</si>
  <si>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</si>
  <si>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</si>
  <si>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</si>
  <si>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</si>
  <si>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</si>
  <si>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</si>
  <si>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</si>
  <si>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</si>
  <si>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</si>
  <si>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</si>
  <si>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</si>
  <si>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</si>
  <si>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</si>
  <si>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</si>
  <si>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</si>
  <si>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</si>
  <si>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</si>
  <si>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</si>
  <si>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</si>
  <si>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</si>
  <si>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</si>
  <si>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</si>
  <si>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</si>
  <si>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</si>
  <si>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</si>
  <si>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</si>
  <si>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</si>
  <si>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</si>
  <si>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</si>
  <si>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</si>
  <si>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</si>
  <si>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</si>
  <si>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</si>
  <si>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</si>
  <si>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</si>
  <si>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</si>
  <si>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</si>
  <si>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</si>
  <si>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</si>
  <si>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</si>
  <si>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</si>
  <si>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</si>
  <si>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</si>
  <si>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</si>
  <si>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</si>
  <si>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</si>
  <si>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</si>
  <si>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</si>
  <si>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</si>
  <si>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</si>
  <si>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</si>
  <si>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</si>
  <si>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</si>
  <si>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</si>
  <si>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</si>
  <si>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</si>
  <si>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</si>
  <si>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</si>
  <si>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</si>
  <si>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</si>
  <si>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</si>
  <si>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</si>
  <si>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</si>
  <si>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</si>
  <si>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</si>
  <si>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</si>
  <si>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</si>
  <si>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</si>
  <si>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</si>
  <si>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</si>
  <si>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</si>
  <si>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</si>
  <si>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</si>
  <si>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</si>
  <si>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</si>
  <si>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</si>
  <si>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</si>
  <si>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</si>
  <si>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</si>
  <si>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</si>
  <si>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</si>
  <si>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</si>
  <si>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</si>
  <si>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</si>
  <si>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</si>
  <si>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</si>
  <si>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</si>
  <si>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</si>
  <si>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</si>
  <si>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</si>
  <si>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</si>
  <si>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</si>
  <si>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</si>
  <si>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</si>
  <si>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</si>
  <si>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</si>
  <si>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</si>
  <si>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</si>
  <si>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</si>
  <si>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</si>
  <si>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</si>
  <si>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</si>
  <si>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</si>
  <si>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</si>
  <si>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</si>
  <si>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</si>
  <si>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</si>
  <si>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</si>
  <si>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</si>
  <si>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</si>
  <si>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</si>
  <si>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</si>
  <si>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</si>
  <si>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</si>
  <si>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</si>
  <si>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</si>
  <si>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</si>
  <si>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</si>
  <si>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</si>
  <si>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</si>
  <si>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</si>
  <si>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</si>
  <si>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</si>
  <si>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</si>
  <si>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</si>
  <si>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</si>
  <si>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</si>
  <si>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</si>
  <si>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</si>
  <si>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</si>
  <si>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</si>
  <si>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</si>
  <si>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</si>
  <si>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</si>
  <si>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</si>
  <si>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</si>
  <si>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</si>
  <si>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</si>
  <si>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</si>
  <si>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</si>
  <si>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</si>
  <si>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</si>
  <si>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</si>
  <si>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</si>
  <si>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</si>
  <si>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</si>
  <si>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</si>
  <si>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</si>
  <si>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</si>
  <si>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</si>
  <si>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</si>
  <si>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</si>
  <si>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</si>
  <si>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</si>
  <si>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</si>
  <si>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</si>
  <si>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</si>
  <si>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</si>
  <si>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</si>
  <si>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</si>
  <si>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</si>
  <si>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</si>
  <si>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</si>
  <si>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</si>
  <si>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</si>
  <si>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</si>
  <si>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</si>
  <si>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</si>
  <si>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</si>
  <si>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</si>
  <si>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</si>
  <si>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</si>
  <si>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</si>
  <si>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</si>
  <si>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</si>
  <si>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</si>
  <si>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</si>
  <si>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</si>
  <si>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</si>
  <si>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</si>
  <si>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</si>
  <si>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</si>
  <si>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</si>
  <si>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</si>
  <si>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</si>
  <si>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</si>
  <si>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</si>
  <si>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</si>
  <si>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</si>
  <si>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</si>
  <si>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</si>
  <si>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</si>
  <si>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</si>
  <si>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</si>
  <si>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</si>
  <si>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</si>
  <si>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</si>
  <si>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</si>
  <si>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</si>
  <si>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</si>
  <si>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</si>
  <si>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</si>
  <si>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</si>
  <si>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</si>
  <si>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</si>
  <si>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</si>
  <si>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</si>
  <si>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</si>
  <si>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</si>
  <si>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</si>
  <si>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</si>
  <si>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</si>
  <si>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</si>
  <si>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</si>
  <si>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</si>
  <si>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</si>
  <si>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</si>
  <si>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</si>
  <si>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</si>
  <si>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</si>
  <si>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</si>
  <si>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</si>
  <si>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</si>
  <si>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</si>
  <si>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</si>
  <si>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</si>
  <si>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</si>
  <si>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</si>
  <si>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</si>
  <si>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</si>
  <si>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</si>
  <si>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</si>
  <si>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</si>
  <si>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</si>
  <si>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</si>
  <si>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</si>
  <si>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</si>
  <si>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</si>
  <si>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</si>
  <si>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</si>
  <si>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</si>
  <si>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</si>
  <si>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</si>
  <si>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</si>
  <si>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</si>
  <si>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</si>
  <si>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</si>
  <si>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</si>
  <si>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</si>
  <si>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</si>
  <si>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</si>
  <si>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</si>
  <si>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</si>
  <si>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</si>
  <si>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</si>
  <si>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</si>
  <si>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</si>
  <si>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</si>
  <si>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</si>
  <si>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</si>
  <si>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</si>
  <si>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</si>
  <si>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</si>
  <si>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</si>
  <si>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</si>
  <si>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</si>
  <si>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</si>
  <si>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</si>
  <si>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</si>
  <si>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</si>
  <si>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</si>
  <si>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</si>
  <si>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</si>
  <si>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</si>
  <si>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</si>
  <si>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</si>
  <si>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</si>
  <si>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</si>
  <si>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</si>
  <si>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</si>
  <si>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</si>
  <si>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</si>
  <si>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</si>
  <si>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</si>
  <si>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</si>
  <si>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</si>
  <si>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</si>
  <si>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</si>
  <si>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</si>
  <si>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</si>
  <si>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</si>
  <si>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</si>
  <si>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</si>
  <si>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</si>
  <si>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</si>
  <si>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</si>
  <si>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</si>
  <si>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</si>
  <si>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</si>
  <si>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</si>
  <si>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</si>
  <si>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</si>
  <si>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</si>
  <si>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</si>
  <si>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</si>
  <si>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</si>
  <si>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</si>
  <si>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</si>
  <si>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</si>
  <si>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</si>
  <si>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</si>
  <si>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</si>
  <si>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</si>
  <si>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</si>
  <si>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</si>
  <si>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</si>
  <si>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</si>
  <si>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</si>
  <si>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</si>
  <si>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</si>
  <si>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</si>
  <si>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</si>
  <si>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</si>
  <si>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</si>
  <si>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</si>
  <si>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</si>
  <si>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</si>
  <si>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</si>
  <si>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</si>
  <si>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</si>
  <si>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</si>
  <si>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</si>
  <si>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</si>
  <si>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</si>
  <si>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</si>
  <si>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</si>
  <si>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</si>
  <si>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</si>
  <si>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</si>
  <si>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</si>
  <si>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</si>
  <si>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</si>
  <si>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</si>
  <si>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</si>
  <si>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</si>
  <si>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</si>
  <si>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</si>
  <si>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</si>
  <si>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</si>
  <si>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</si>
  <si>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</si>
  <si>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</si>
  <si>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</si>
  <si>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</si>
  <si>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</si>
  <si>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</si>
  <si>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</si>
  <si>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</si>
  <si>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</si>
  <si>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</si>
  <si>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</si>
  <si>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</si>
  <si>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</si>
  <si>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</si>
  <si>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</si>
  <si>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</si>
  <si>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</si>
  <si>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</si>
  <si>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</si>
  <si>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</si>
  <si>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</si>
  <si>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</si>
  <si>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</si>
  <si>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</si>
  <si>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</si>
  <si>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</si>
  <si>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</si>
  <si>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</si>
  <si>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</si>
  <si>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</si>
  <si>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</si>
  <si>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</si>
  <si>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</si>
  <si>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</si>
  <si>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</si>
  <si>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</si>
  <si>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</si>
  <si>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</si>
  <si>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</si>
  <si>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</si>
  <si>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</si>
  <si>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</si>
  <si>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</si>
  <si>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</si>
  <si>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</si>
  <si>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</si>
  <si>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</si>
  <si>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</si>
  <si>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</si>
  <si>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</si>
  <si>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</si>
  <si>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</si>
  <si>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</si>
  <si>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</si>
  <si>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</si>
  <si>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</si>
  <si>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</si>
  <si>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</si>
  <si>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</si>
  <si>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</si>
  <si>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</si>
  <si>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</si>
  <si>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</si>
  <si>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</si>
  <si>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</si>
  <si>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</si>
  <si>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</si>
  <si>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</si>
  <si>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</si>
  <si>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</si>
  <si>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</si>
  <si>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</si>
  <si>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</si>
  <si>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</si>
  <si>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</si>
  <si>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</si>
  <si>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</si>
  <si>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</si>
  <si>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</si>
  <si>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</si>
  <si>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</si>
  <si>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</si>
  <si>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</si>
  <si>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</si>
  <si>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</si>
  <si>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</si>
  <si>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</si>
  <si>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</si>
  <si>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</si>
  <si>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</si>
  <si>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</si>
  <si>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</si>
  <si>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</si>
  <si>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</si>
  <si>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</si>
  <si>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</si>
  <si>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</si>
  <si>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</si>
  <si>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</si>
  <si>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</si>
  <si>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</si>
  <si>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</si>
  <si>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</si>
  <si>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</si>
  <si>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</si>
  <si>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</si>
  <si>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</si>
  <si>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</si>
  <si>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</si>
  <si>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</si>
  <si>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</si>
  <si>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</si>
  <si>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</si>
  <si>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</si>
  <si>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</si>
  <si>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</si>
  <si>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</si>
  <si>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</si>
  <si>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</si>
  <si>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</si>
  <si>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</si>
  <si>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</si>
  <si>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</si>
  <si>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</si>
  <si>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</si>
  <si>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</si>
  <si>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</si>
  <si>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</si>
  <si>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</si>
  <si>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</si>
  <si>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</si>
  <si>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</si>
  <si>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</si>
  <si>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</si>
  <si>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</si>
  <si>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</si>
  <si>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</si>
  <si>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</si>
  <si>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</si>
  <si>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</si>
  <si>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</si>
  <si>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</si>
  <si>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</si>
  <si>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</si>
  <si>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</si>
  <si>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</si>
  <si>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</si>
  <si>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</si>
  <si>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</si>
  <si>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</si>
  <si>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</si>
  <si>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</si>
  <si>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</si>
  <si>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</si>
  <si>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</si>
  <si>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</si>
  <si>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</si>
  <si>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</si>
  <si>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</si>
  <si>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</si>
  <si>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</si>
  <si>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</si>
  <si>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</si>
  <si>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</si>
  <si>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</si>
  <si>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</si>
  <si>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</si>
  <si>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</si>
  <si>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</si>
  <si>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</si>
  <si>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</si>
  <si>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</si>
  <si>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</si>
  <si>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</si>
  <si>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</si>
  <si>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</si>
  <si>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</si>
  <si>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</si>
  <si>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</si>
  <si>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</si>
  <si>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</si>
  <si>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</si>
  <si>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</si>
  <si>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</si>
  <si>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</si>
  <si>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</si>
  <si>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</si>
  <si>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</si>
  <si>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</si>
  <si>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</si>
  <si>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</si>
  <si>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</si>
  <si>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</si>
  <si>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</si>
  <si>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</si>
  <si>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</si>
  <si>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</si>
  <si>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</si>
  <si>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</si>
  <si>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</si>
  <si>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</si>
  <si>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</si>
  <si>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</si>
  <si>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</si>
  <si>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</si>
  <si>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</si>
  <si>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</si>
  <si>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</si>
  <si>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</si>
  <si>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</si>
  <si>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</si>
  <si>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</si>
  <si>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</si>
  <si>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</si>
  <si>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</si>
  <si>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</si>
  <si>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</si>
  <si>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</si>
  <si>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</si>
  <si>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</si>
  <si>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</si>
  <si>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</si>
  <si>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</si>
  <si>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</si>
  <si>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</si>
  <si>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</si>
  <si>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</si>
  <si>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</si>
  <si>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</si>
  <si>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</si>
  <si>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</si>
  <si>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</si>
  <si>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</si>
  <si>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</si>
  <si>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</si>
  <si>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</si>
  <si>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</si>
  <si>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</si>
  <si>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</si>
  <si>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</si>
  <si>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</si>
  <si>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</si>
  <si>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</si>
  <si>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</si>
  <si>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</si>
  <si>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</si>
  <si>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</si>
  <si>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</si>
  <si>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</si>
  <si>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</si>
  <si>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</si>
  <si>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</si>
  <si>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</si>
  <si>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</si>
  <si>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</si>
  <si>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</si>
  <si>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</si>
  <si>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</si>
  <si>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</si>
  <si>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</si>
  <si>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</si>
  <si>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</si>
  <si>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</si>
  <si>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</si>
  <si>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</si>
  <si>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</si>
  <si>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</si>
  <si>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</si>
  <si>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</si>
  <si>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</si>
  <si>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</si>
  <si>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</si>
  <si>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</si>
  <si>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</si>
  <si>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</si>
  <si>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</si>
  <si>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</si>
  <si>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</si>
  <si>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</si>
  <si>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</si>
  <si>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</si>
  <si>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</si>
  <si>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</si>
  <si>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</si>
  <si>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</si>
  <si>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</si>
  <si>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</si>
  <si>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</si>
  <si>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</si>
  <si>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</si>
  <si>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</si>
  <si>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</si>
  <si>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</si>
  <si>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</si>
  <si>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</si>
  <si>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</si>
  <si>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</si>
  <si>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</si>
  <si>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</si>
  <si>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</si>
  <si>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</si>
  <si>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</si>
  <si>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</si>
  <si>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</si>
  <si>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</si>
  <si>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</si>
  <si>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</si>
  <si>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</si>
  <si>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</si>
  <si>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</si>
  <si>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</si>
  <si>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</si>
  <si>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</si>
  <si>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</si>
  <si>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</si>
  <si>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</si>
  <si>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</si>
  <si>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</si>
  <si>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</si>
  <si>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</si>
  <si>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</si>
  <si>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</si>
  <si>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</si>
  <si>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</si>
  <si>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</si>
  <si>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</si>
  <si>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</si>
  <si>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</si>
  <si>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</si>
  <si>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</si>
  <si>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</si>
  <si>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</si>
  <si>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</si>
  <si>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</si>
  <si>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</si>
  <si>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</si>
  <si>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</si>
  <si>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</si>
  <si>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</si>
  <si>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</si>
  <si>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</si>
  <si>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</si>
  <si>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</si>
  <si>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</si>
  <si>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</si>
  <si>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</si>
  <si>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</si>
  <si>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</si>
  <si>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</si>
  <si>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</si>
  <si>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</si>
  <si>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</si>
  <si>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</si>
  <si>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</si>
  <si>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</si>
  <si>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</si>
  <si>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</si>
  <si>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</si>
  <si>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</si>
  <si>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</si>
  <si>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</si>
  <si>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</si>
  <si>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</si>
  <si>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</si>
  <si>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</si>
  <si>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</si>
  <si>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</si>
  <si>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</si>
  <si>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</si>
  <si>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</si>
  <si>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</si>
  <si>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</si>
  <si>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</si>
  <si>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</si>
  <si>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</si>
  <si>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</si>
  <si>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</si>
  <si>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</si>
  <si>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</si>
  <si>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</si>
  <si>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</si>
  <si>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</si>
  <si>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</si>
  <si>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</si>
  <si>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</si>
  <si>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</si>
  <si>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</si>
  <si>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</si>
  <si>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</si>
  <si>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</si>
  <si>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</si>
  <si>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</si>
  <si>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</si>
  <si>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</si>
  <si>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</si>
  <si>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</si>
  <si>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</si>
  <si>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</si>
  <si>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</si>
  <si>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</si>
  <si>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</si>
  <si>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</si>
  <si>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</si>
  <si>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</si>
  <si>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</si>
  <si>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</si>
  <si>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</si>
  <si>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</si>
  <si>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</si>
  <si>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</si>
  <si>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</si>
  <si>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</si>
  <si>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</si>
  <si>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</si>
  <si>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</si>
  <si>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</si>
  <si>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</si>
  <si>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</si>
  <si>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</si>
  <si>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</si>
  <si>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</si>
  <si>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</si>
  <si>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</si>
  <si>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</si>
  <si>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</si>
  <si>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</si>
  <si>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</si>
  <si>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</si>
  <si>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</si>
  <si>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</si>
  <si>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</si>
  <si>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</si>
  <si>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</si>
  <si>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</si>
  <si>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</si>
  <si>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</si>
  <si>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</si>
  <si>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</si>
  <si>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</si>
  <si>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</si>
  <si>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</si>
  <si>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</si>
  <si>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</si>
  <si>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</si>
  <si>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</si>
  <si>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</si>
  <si>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</si>
  <si>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</si>
  <si>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</si>
  <si>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</si>
  <si>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</si>
  <si>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</si>
  <si>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</si>
  <si>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</si>
  <si>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</si>
  <si>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</si>
  <si>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</si>
  <si>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</si>
  <si>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</si>
  <si>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</si>
  <si>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</si>
  <si>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</si>
  <si>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</si>
  <si>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</si>
  <si>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</si>
  <si>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</si>
  <si>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</si>
  <si>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</si>
  <si>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</si>
  <si>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</si>
  <si>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</si>
  <si>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</si>
  <si>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</si>
  <si>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</si>
  <si>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</si>
  <si>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</si>
  <si>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</si>
  <si>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</si>
  <si>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</si>
  <si>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</si>
  <si>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</si>
  <si>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</si>
  <si>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</si>
  <si>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</si>
  <si>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</si>
  <si>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</si>
  <si>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</si>
  <si>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</si>
  <si>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</si>
  <si>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</si>
  <si>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</si>
  <si>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</si>
  <si>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</si>
  <si>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</si>
  <si>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</si>
  <si>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</si>
  <si>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</si>
  <si>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</si>
  <si>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</si>
  <si>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</si>
  <si>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</si>
  <si>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</si>
  <si>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</si>
  <si>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</si>
  <si>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</si>
  <si>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</si>
  <si>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</si>
  <si>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</si>
  <si>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</si>
  <si>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</si>
  <si>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</si>
  <si>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</si>
  <si>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</si>
  <si>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</si>
  <si>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</si>
  <si>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</si>
  <si>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</si>
  <si>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</si>
  <si>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</si>
  <si>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</si>
  <si>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</si>
  <si>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</si>
  <si>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</si>
  <si>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</si>
  <si>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</si>
  <si>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</si>
  <si>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</si>
  <si>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</si>
  <si>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</si>
  <si>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</si>
  <si>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</si>
  <si>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</si>
  <si>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</si>
  <si>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</si>
  <si>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</si>
  <si>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</si>
  <si>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</si>
  <si>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</si>
  <si>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</si>
  <si>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</si>
  <si>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</si>
  <si>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</si>
  <si>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</si>
  <si>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</si>
  <si>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</si>
  <si>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</si>
  <si>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</si>
  <si>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</si>
  <si>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</si>
  <si>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</si>
  <si>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</si>
  <si>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</si>
  <si>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</si>
  <si>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</si>
  <si>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</si>
  <si>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</si>
  <si>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</si>
  <si>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</si>
  <si>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</si>
  <si>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</si>
  <si>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</si>
  <si>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</si>
  <si>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</si>
  <si>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</si>
  <si>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</si>
  <si>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</si>
  <si>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</si>
  <si>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</si>
  <si>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</si>
  <si>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</si>
  <si>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</si>
  <si>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</si>
  <si>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</si>
  <si>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</si>
  <si>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</si>
  <si>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</si>
  <si>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</si>
  <si>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</si>
  <si>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</si>
  <si>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</si>
  <si>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</si>
  <si>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</si>
  <si>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</si>
  <si>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</si>
  <si>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</si>
  <si>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</si>
  <si>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</si>
  <si>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</si>
  <si>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</si>
  <si>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</si>
  <si>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</si>
  <si>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</si>
  <si>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</si>
  <si>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</si>
  <si>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</si>
  <si>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</si>
  <si>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</si>
  <si>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</si>
  <si>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</si>
  <si>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</si>
  <si>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</si>
  <si>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</si>
  <si>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</si>
  <si>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</si>
  <si>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</si>
  <si>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</si>
  <si>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</si>
  <si>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</si>
  <si>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</si>
  <si>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</si>
  <si>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</si>
  <si>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</si>
  <si>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</si>
  <si>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</si>
  <si>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</si>
  <si>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</si>
  <si>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</si>
  <si>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</si>
  <si>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</si>
  <si>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</si>
  <si>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</si>
  <si>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</si>
  <si>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</si>
  <si>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</si>
  <si>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</si>
  <si>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</si>
  <si>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</si>
  <si>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</si>
  <si>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</si>
  <si>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</si>
  <si>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</si>
  <si>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</si>
  <si>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</si>
  <si>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</si>
  <si>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</si>
  <si>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</si>
  <si>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</si>
  <si>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</si>
  <si>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</si>
  <si>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</si>
  <si>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</si>
  <si>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</si>
  <si>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</si>
  <si>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</si>
  <si>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</si>
  <si>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</si>
  <si>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</si>
  <si>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</si>
  <si>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</si>
  <si>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</si>
  <si>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</si>
  <si>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</si>
  <si>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</si>
  <si>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</si>
  <si>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</si>
  <si>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</si>
  <si>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</si>
  <si>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</si>
  <si>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</si>
  <si>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</si>
  <si>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</si>
  <si>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</si>
  <si>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</si>
  <si>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</si>
  <si>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</si>
  <si>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</si>
  <si>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</si>
  <si>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</si>
  <si>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</si>
  <si>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</si>
  <si>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</si>
  <si>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</si>
  <si>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</si>
  <si>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</si>
  <si>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</si>
  <si>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</si>
  <si>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</si>
  <si>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</si>
  <si>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</si>
  <si>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</si>
  <si>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</si>
  <si>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</si>
  <si>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</si>
  <si>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</si>
  <si>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</si>
  <si>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</si>
  <si>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</si>
  <si>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</si>
  <si>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</si>
  <si>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</si>
  <si>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</si>
  <si>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</si>
  <si>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</si>
  <si>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</si>
  <si>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</si>
  <si>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</si>
  <si>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</si>
  <si>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</si>
  <si>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</si>
  <si>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</si>
  <si>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</si>
  <si>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</si>
  <si>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</si>
  <si>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</si>
  <si>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</si>
  <si>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</si>
  <si>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</si>
  <si>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</si>
  <si>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</si>
  <si>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</si>
  <si>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</si>
  <si>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</si>
  <si>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</si>
  <si>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</si>
  <si>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</si>
  <si>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</si>
  <si>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</si>
  <si>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</si>
  <si>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</si>
  <si>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</si>
  <si>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</si>
  <si>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</si>
  <si>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</si>
  <si>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</si>
  <si>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</si>
  <si>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</si>
  <si>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</si>
  <si>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</si>
  <si>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</si>
  <si>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</si>
  <si>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</si>
  <si>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</si>
  <si>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</si>
  <si>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</si>
  <si>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</si>
  <si>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</si>
  <si>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</si>
  <si>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</si>
  <si>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</si>
  <si>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</si>
  <si>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</si>
  <si>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</si>
  <si>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</si>
  <si>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</si>
  <si>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</si>
  <si>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</si>
  <si>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</si>
  <si>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</si>
  <si>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</si>
  <si>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</si>
  <si>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</si>
  <si>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</si>
  <si>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</si>
  <si>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</si>
  <si>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</si>
  <si>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</si>
  <si>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</si>
  <si>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</si>
  <si>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</si>
  <si>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</si>
  <si>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</si>
  <si>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</si>
  <si>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</si>
  <si>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</si>
  <si>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</si>
  <si>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</si>
  <si>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</si>
  <si>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</si>
  <si>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</si>
  <si>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</si>
  <si>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</si>
  <si>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</si>
  <si>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</si>
  <si>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</si>
  <si>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</si>
  <si>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</si>
  <si>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</si>
  <si>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</si>
  <si>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</si>
  <si>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</si>
  <si>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</si>
  <si>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</si>
  <si>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</si>
  <si>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</si>
  <si>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</si>
  <si>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</si>
  <si>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</si>
  <si>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</si>
  <si>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</si>
  <si>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</si>
  <si>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</si>
  <si>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</si>
  <si>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</si>
  <si>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</si>
  <si>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</si>
  <si>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</si>
  <si>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</si>
  <si>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</si>
  <si>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</si>
  <si>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</si>
  <si>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</si>
  <si>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</si>
  <si>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</si>
  <si>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</si>
  <si>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</si>
  <si>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</si>
  <si>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</si>
  <si>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</si>
  <si>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</si>
  <si>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</si>
  <si>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</si>
  <si>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</si>
  <si>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</si>
  <si>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</si>
  <si>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</si>
  <si>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</si>
  <si>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</si>
  <si>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</si>
  <si>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</si>
  <si>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</si>
  <si>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</si>
  <si>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</si>
  <si>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</si>
  <si>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</si>
  <si>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</si>
  <si>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</si>
  <si>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</si>
  <si>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</si>
  <si>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</si>
  <si>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</si>
  <si>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</si>
  <si>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</si>
  <si>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</si>
  <si>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</si>
  <si>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</si>
  <si>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</si>
  <si>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</si>
  <si>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</si>
  <si>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</si>
  <si>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</si>
  <si>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</si>
  <si>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</si>
  <si>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</si>
  <si>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</si>
  <si>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</si>
  <si>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</si>
  <si>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</si>
  <si>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</si>
  <si>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</si>
  <si>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</si>
  <si>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</si>
  <si>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</si>
  <si>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</si>
  <si>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</si>
  <si>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</si>
  <si>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</si>
  <si>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</si>
  <si>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</si>
  <si>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</si>
  <si>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</si>
  <si>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</si>
  <si>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</si>
  <si>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</si>
  <si>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</si>
  <si>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</si>
  <si>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</si>
  <si>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</si>
  <si>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</si>
  <si>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</si>
  <si>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</si>
  <si>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</si>
  <si>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</si>
  <si>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</si>
  <si>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</si>
  <si>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</si>
  <si>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</si>
  <si>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</si>
  <si>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</si>
  <si>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</si>
  <si>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</si>
  <si>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</si>
  <si>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</si>
  <si>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</si>
  <si>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</si>
  <si>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</si>
  <si>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</si>
  <si>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</si>
  <si>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</si>
  <si>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</si>
  <si>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</si>
  <si>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</si>
  <si>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</si>
  <si>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</si>
  <si>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</si>
  <si>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</si>
  <si>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</si>
  <si>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</si>
  <si>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</si>
  <si>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</si>
  <si>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</si>
  <si>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</si>
  <si>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</si>
  <si>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</si>
  <si>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</si>
  <si>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</si>
  <si>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</si>
  <si>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</si>
  <si>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</si>
  <si>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</si>
  <si>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</si>
  <si>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</si>
  <si>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</si>
  <si>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</si>
  <si>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</si>
  <si>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</si>
  <si>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</si>
  <si>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</si>
  <si>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</si>
  <si>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</si>
  <si>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</si>
  <si>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</si>
  <si>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</si>
  <si>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</si>
  <si>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</si>
  <si>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</si>
  <si>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</si>
  <si>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</si>
  <si>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</si>
  <si>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</si>
  <si>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</si>
  <si>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</si>
  <si>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</si>
  <si>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</si>
  <si>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</si>
  <si>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</si>
  <si>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</si>
  <si>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</si>
  <si>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</si>
  <si>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</si>
  <si>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</si>
  <si>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</si>
  <si>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</si>
  <si>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</si>
  <si>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</si>
  <si>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</si>
  <si>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</si>
  <si>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</si>
  <si>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</si>
  <si>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</si>
  <si>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</si>
  <si>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</si>
  <si>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</si>
  <si>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</si>
  <si>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</si>
  <si>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</si>
  <si>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</si>
  <si>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</si>
  <si>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</si>
  <si>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</si>
  <si>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</si>
  <si>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</si>
  <si>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</si>
  <si>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</si>
  <si>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</si>
  <si>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</si>
  <si>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</si>
  <si>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</si>
  <si>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</si>
  <si>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</si>
  <si>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</si>
  <si>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</si>
  <si>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</si>
  <si>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</si>
  <si>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</si>
  <si>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</si>
  <si>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</si>
  <si>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</si>
  <si>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</si>
  <si>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</si>
  <si>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</si>
  <si>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</si>
  <si>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</si>
  <si>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</si>
  <si>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</si>
  <si>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</si>
  <si>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</si>
  <si>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</si>
  <si>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</si>
  <si>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</si>
  <si>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</si>
  <si>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</si>
  <si>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</si>
  <si>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</si>
  <si>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</si>
  <si>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</si>
  <si>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</si>
  <si>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</si>
  <si>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</si>
  <si>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</si>
  <si>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</si>
  <si>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</si>
  <si>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</si>
  <si>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</si>
  <si>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</si>
  <si>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</si>
  <si>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</si>
  <si>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</si>
  <si>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</si>
  <si>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</si>
  <si>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</si>
  <si>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</si>
  <si>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</si>
  <si>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</si>
  <si>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</si>
  <si>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</si>
  <si>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</si>
  <si>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</si>
  <si>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</si>
  <si>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</si>
  <si>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</si>
  <si>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</si>
  <si>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</si>
  <si>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</si>
  <si>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</si>
  <si>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</si>
  <si>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</si>
  <si>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</si>
  <si>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</si>
  <si>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</si>
  <si>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</si>
  <si>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</si>
  <si>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</si>
  <si>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</si>
  <si>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</si>
  <si>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</si>
  <si>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</si>
  <si>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</si>
  <si>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</si>
  <si>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</si>
  <si>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</si>
  <si>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</si>
  <si>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</si>
  <si>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</si>
  <si>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</si>
  <si>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</si>
  <si>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</si>
  <si>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</si>
  <si>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</si>
  <si>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</si>
  <si>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</si>
  <si>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</si>
  <si>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</si>
  <si>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</si>
  <si>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</si>
  <si>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</si>
  <si>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</si>
  <si>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</si>
  <si>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</si>
  <si>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</si>
  <si>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</si>
  <si>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</si>
  <si>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</si>
  <si>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</si>
  <si>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</si>
  <si>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</si>
  <si>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</si>
  <si>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</si>
  <si>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</si>
  <si>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</si>
  <si>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</si>
  <si>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</si>
  <si>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</si>
  <si>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</si>
  <si>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</si>
  <si>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</si>
  <si>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</si>
  <si>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</si>
  <si>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</si>
  <si>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</si>
  <si>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</si>
  <si>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</si>
  <si>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</si>
  <si>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</si>
  <si>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</si>
  <si>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</si>
  <si>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</si>
  <si>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</si>
  <si>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</si>
  <si>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</si>
  <si>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</si>
  <si>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</si>
  <si>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</si>
  <si>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</si>
  <si>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</si>
  <si>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</si>
  <si>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</si>
  <si>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</si>
  <si>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</si>
  <si>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</si>
  <si>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</si>
  <si>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</si>
  <si>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</si>
  <si>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</si>
  <si>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</si>
  <si>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</si>
  <si>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</si>
  <si>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</si>
  <si>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</si>
  <si>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</si>
  <si>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</si>
  <si>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</si>
  <si>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</si>
  <si>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</si>
  <si>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</si>
  <si>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</si>
  <si>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</si>
  <si>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</si>
  <si>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</si>
  <si>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</si>
  <si>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</si>
  <si>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</si>
  <si>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</si>
  <si>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</si>
  <si>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</si>
  <si>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</si>
  <si>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</si>
  <si>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</si>
  <si>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</si>
  <si>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</si>
  <si>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</si>
  <si>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</si>
  <si>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</si>
  <si>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</si>
  <si>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</si>
  <si>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</si>
  <si>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</si>
  <si>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</si>
  <si>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</si>
  <si>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</si>
  <si>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</si>
  <si>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</si>
  <si>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</si>
  <si>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</si>
  <si>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</si>
  <si>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</si>
  <si>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</si>
  <si>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</si>
  <si>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</si>
  <si>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</si>
  <si>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</si>
  <si>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</si>
  <si>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</si>
  <si>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</si>
  <si>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</si>
  <si>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</si>
  <si>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</si>
  <si>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</si>
  <si>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</si>
  <si>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</si>
  <si>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</si>
  <si>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</si>
  <si>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</si>
  <si>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</si>
  <si>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</si>
  <si>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</si>
  <si>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</si>
  <si>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</si>
  <si>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</si>
  <si>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</si>
  <si>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</si>
  <si>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</si>
  <si>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</si>
  <si>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</si>
  <si>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</si>
  <si>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</si>
  <si>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</si>
  <si>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</si>
  <si>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</si>
  <si>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</si>
  <si>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</si>
  <si>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</si>
  <si>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</si>
  <si>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</si>
  <si>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</si>
  <si>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</si>
  <si>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</si>
  <si>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</si>
  <si>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</si>
  <si>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</si>
  <si>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</si>
  <si>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</si>
  <si>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</si>
  <si>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</si>
  <si>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</si>
  <si>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</si>
  <si>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</si>
  <si>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</si>
  <si>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</si>
  <si>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</si>
  <si>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</si>
  <si>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</si>
  <si>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</si>
  <si>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</si>
  <si>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</si>
  <si>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</si>
  <si>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</si>
  <si>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</si>
  <si>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</si>
  <si>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</si>
  <si>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</si>
  <si>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</si>
  <si>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</si>
  <si>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</si>
  <si>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</si>
  <si>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</si>
  <si>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</si>
  <si>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</si>
  <si>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</si>
  <si>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</si>
  <si>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</si>
  <si>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</si>
  <si>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</si>
  <si>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</si>
  <si>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</si>
  <si>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</si>
  <si>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</si>
  <si>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</si>
  <si>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</si>
  <si>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</si>
  <si>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</si>
  <si>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</si>
  <si>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</si>
  <si>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</si>
  <si>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</si>
  <si>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</si>
  <si>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</si>
  <si>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</si>
  <si>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</si>
  <si>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</si>
  <si>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</si>
  <si>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</si>
  <si>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</si>
  <si>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</si>
  <si>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</si>
  <si>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</si>
  <si>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</si>
  <si>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</si>
  <si>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</si>
  <si>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</si>
  <si>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</si>
  <si>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</si>
  <si>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</si>
  <si>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</si>
  <si>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</si>
  <si>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</si>
  <si>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</si>
  <si>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</si>
  <si>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</si>
  <si>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</si>
  <si>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</si>
  <si>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</si>
  <si>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</si>
  <si>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</si>
  <si>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</si>
  <si>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</si>
  <si>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</si>
  <si>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</si>
  <si>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</si>
  <si>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</si>
  <si>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</si>
  <si>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</si>
  <si>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</si>
  <si>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</si>
  <si>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</si>
  <si>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</si>
  <si>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</si>
  <si>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</si>
  <si>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</si>
  <si>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</si>
  <si>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</si>
  <si>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</si>
  <si>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</si>
  <si>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</si>
  <si>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</si>
  <si>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</si>
  <si>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</si>
  <si>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</si>
  <si>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</si>
  <si>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</si>
  <si>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</si>
  <si>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</si>
  <si>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</si>
  <si>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</si>
  <si>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</si>
  <si>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</si>
  <si>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</si>
  <si>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</si>
  <si>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</si>
  <si>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</si>
  <si>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</si>
  <si>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</si>
  <si>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</si>
  <si>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</si>
  <si>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</si>
  <si>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</si>
  <si>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</si>
  <si>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</si>
  <si>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</si>
  <si>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</si>
  <si>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</si>
  <si>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</si>
  <si>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</si>
  <si>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</si>
  <si>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</si>
  <si>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</si>
  <si>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</si>
  <si>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</si>
  <si>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</si>
  <si>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</si>
  <si>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</si>
  <si>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</si>
  <si>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</si>
  <si>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</si>
  <si>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</si>
  <si>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</si>
  <si>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</si>
  <si>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</si>
  <si>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</si>
  <si>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</si>
  <si>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</si>
  <si>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</si>
  <si>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</si>
  <si>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</si>
  <si>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</si>
  <si>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</si>
  <si>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</si>
  <si>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</si>
  <si>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</si>
  <si>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</si>
  <si>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</si>
  <si>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</si>
  <si>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</si>
  <si>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</si>
  <si>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</si>
  <si>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</si>
  <si>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</si>
  <si>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</si>
  <si>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</si>
  <si>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</si>
  <si>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</si>
  <si>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</si>
  <si>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</si>
  <si>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</si>
  <si>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</si>
  <si>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</si>
  <si>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</si>
  <si>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</si>
  <si>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</si>
  <si>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</si>
  <si>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</si>
  <si>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</si>
  <si>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</si>
  <si>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</si>
  <si>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</si>
  <si>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</si>
  <si>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</si>
  <si>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</si>
  <si>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</si>
  <si>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</si>
  <si>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</si>
  <si>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</si>
  <si>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</si>
  <si>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</si>
  <si>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</si>
  <si>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</si>
  <si>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</si>
  <si>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</si>
  <si>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</si>
  <si>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</si>
  <si>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</si>
  <si>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</si>
  <si>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</si>
  <si>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</si>
  <si>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</si>
  <si>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</si>
  <si>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</si>
  <si>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</si>
  <si>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</si>
  <si>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</si>
  <si>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</si>
  <si>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</si>
  <si>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</si>
  <si>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</si>
  <si>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</si>
  <si>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</si>
  <si>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</si>
  <si>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</si>
  <si>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</si>
  <si>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</si>
  <si>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</si>
  <si>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</si>
  <si>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</si>
  <si>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</si>
  <si>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</si>
  <si>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</si>
  <si>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</si>
  <si>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</si>
  <si>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</si>
  <si>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</si>
  <si>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</si>
  <si>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</si>
  <si>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</si>
  <si>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</si>
  <si>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</si>
  <si>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</si>
  <si>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</si>
  <si>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</si>
  <si>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</si>
  <si>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</si>
  <si>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</si>
  <si>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</si>
  <si>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</si>
  <si>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</si>
  <si>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</si>
  <si>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</si>
  <si>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</si>
  <si>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</si>
  <si>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</si>
  <si>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</si>
  <si>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</si>
  <si>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</si>
  <si>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</si>
  <si>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</si>
  <si>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</si>
  <si>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</si>
  <si>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</si>
  <si>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</si>
  <si>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</si>
  <si>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</si>
  <si>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</si>
  <si>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</si>
  <si>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</si>
  <si>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</si>
  <si>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</si>
  <si>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</si>
  <si>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</si>
  <si>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</si>
  <si>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</si>
  <si>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</si>
  <si>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</si>
  <si>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</si>
  <si>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</si>
  <si>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</si>
  <si>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</si>
  <si>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</si>
  <si>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</si>
  <si>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</si>
  <si>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</si>
  <si>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</si>
  <si>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</si>
  <si>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</si>
  <si>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</si>
  <si>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</si>
  <si>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</si>
  <si>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</si>
  <si>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</si>
  <si>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</si>
  <si>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</si>
  <si>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</si>
  <si>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</si>
  <si>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</si>
  <si>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</si>
  <si>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</si>
  <si>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</si>
  <si>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</si>
  <si>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</si>
  <si>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</si>
  <si>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</si>
  <si>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</si>
  <si>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</si>
  <si>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</si>
  <si>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</si>
  <si>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</si>
  <si>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</si>
  <si>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</si>
  <si>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</si>
  <si>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</si>
  <si>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</si>
  <si>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</si>
  <si>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</si>
  <si>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</si>
  <si>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</si>
  <si>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</si>
  <si>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</si>
  <si>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</si>
  <si>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</si>
  <si>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</si>
  <si>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</si>
  <si>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</si>
  <si>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</si>
  <si>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</si>
  <si>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</si>
  <si>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</si>
  <si>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</si>
  <si>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</si>
  <si>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</si>
  <si>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</si>
  <si>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</si>
  <si>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</si>
  <si>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</si>
  <si>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</si>
  <si>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</si>
  <si>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</si>
  <si>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</si>
  <si>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</si>
  <si>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</si>
  <si>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</si>
  <si>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</si>
  <si>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</si>
  <si>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</si>
  <si>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</si>
  <si>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</si>
  <si>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</si>
  <si>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</si>
  <si>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</si>
  <si>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</si>
  <si>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</si>
  <si>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</si>
  <si>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</si>
  <si>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</si>
  <si>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</si>
  <si>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</si>
  <si>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</si>
  <si>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</si>
  <si>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</si>
  <si>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</si>
  <si>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</si>
  <si>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</si>
  <si>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</si>
  <si>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</si>
  <si>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</si>
  <si>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</si>
  <si>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</si>
  <si>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</si>
  <si>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</si>
  <si>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</si>
  <si>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</si>
  <si>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</si>
  <si>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</si>
  <si>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</si>
  <si>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</si>
  <si>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</si>
  <si>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</si>
  <si>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</si>
  <si>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</si>
  <si>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</si>
  <si>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</si>
  <si>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</si>
  <si>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</si>
  <si>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</si>
  <si>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</si>
  <si>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</si>
  <si>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</si>
  <si>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</si>
  <si>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</si>
  <si>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</si>
  <si>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</si>
  <si>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</si>
  <si>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</si>
  <si>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</si>
  <si>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</si>
  <si>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</si>
  <si>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</si>
  <si>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</si>
  <si>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</si>
  <si>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</si>
  <si>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</si>
  <si>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</si>
  <si>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</si>
  <si>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</si>
  <si>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</si>
  <si>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</si>
  <si>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</si>
  <si>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</si>
  <si>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</si>
  <si>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</si>
  <si>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</si>
  <si>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</si>
  <si>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</si>
  <si>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</si>
  <si>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</si>
  <si>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</si>
  <si>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</si>
  <si>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</si>
  <si>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</si>
  <si>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</si>
  <si>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</si>
  <si>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</si>
  <si>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</si>
  <si>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</si>
  <si>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</si>
  <si>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</si>
  <si>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</si>
  <si>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</si>
  <si>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</si>
  <si>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</si>
  <si>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</si>
  <si>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</si>
  <si>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</si>
  <si>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</si>
  <si>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</si>
  <si>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</si>
  <si>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</si>
  <si>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</si>
  <si>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</si>
  <si>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</si>
  <si>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</si>
  <si>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</si>
  <si>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</si>
  <si>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</si>
  <si>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</si>
  <si>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</si>
  <si>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</si>
  <si>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</si>
  <si>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</si>
  <si>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</si>
  <si>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</si>
  <si>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</si>
  <si>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</si>
  <si>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</si>
  <si>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</si>
  <si>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</si>
  <si>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</si>
  <si>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</si>
  <si>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</si>
  <si>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</si>
  <si>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</si>
  <si>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</si>
  <si>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</si>
  <si>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</si>
  <si>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</si>
  <si>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</si>
  <si>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</si>
  <si>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</si>
  <si>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</si>
  <si>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</si>
  <si>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</si>
  <si>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</si>
  <si>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</si>
  <si>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</si>
  <si>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</si>
  <si>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</si>
  <si>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</si>
  <si>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</si>
  <si>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</si>
  <si>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</si>
  <si>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</si>
  <si>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</si>
  <si>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</si>
  <si>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</si>
  <si>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</si>
  <si>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</si>
  <si>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</si>
  <si>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</si>
  <si>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</si>
  <si>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</si>
  <si>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</si>
  <si>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</si>
  <si>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</si>
  <si>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</si>
  <si>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</si>
  <si>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</si>
  <si>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</si>
  <si>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</si>
  <si>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</si>
  <si>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</si>
  <si>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</si>
  <si>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</si>
  <si>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</si>
  <si>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</si>
  <si>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</si>
  <si>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</si>
  <si>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</si>
  <si>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</si>
  <si>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</si>
  <si>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</si>
  <si>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</si>
  <si>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</si>
  <si>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</si>
  <si>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</si>
  <si>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</si>
  <si>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</si>
  <si>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</si>
  <si>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</si>
  <si>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</si>
  <si>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</si>
  <si>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</si>
  <si>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</si>
  <si>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</si>
  <si>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</si>
  <si>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</si>
  <si>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</si>
  <si>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</si>
  <si>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</si>
  <si>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</si>
  <si>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</si>
  <si>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</si>
  <si>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</si>
  <si>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</si>
  <si>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</si>
  <si>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</si>
  <si>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</si>
  <si>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</si>
  <si>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</si>
  <si>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</si>
  <si>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</si>
  <si>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</si>
  <si>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</si>
  <si>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</si>
  <si>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</si>
  <si>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</si>
  <si>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</si>
  <si>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</si>
  <si>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</si>
  <si>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</si>
  <si>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</si>
  <si>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</si>
  <si>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</si>
  <si>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</si>
  <si>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</si>
  <si>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</si>
  <si>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</si>
  <si>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</si>
  <si>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</si>
  <si>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</si>
  <si>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</si>
  <si>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</si>
  <si>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</si>
  <si>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</si>
  <si>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</si>
  <si>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</si>
  <si>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</si>
  <si>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</si>
  <si>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</si>
  <si>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</si>
  <si>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</si>
  <si>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</si>
  <si>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</si>
  <si>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</si>
  <si>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</si>
  <si>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</si>
  <si>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</si>
  <si>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</si>
  <si>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</si>
  <si>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</si>
  <si>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</si>
  <si>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</si>
  <si>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</si>
  <si>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</si>
  <si>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</si>
  <si>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</si>
  <si>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</si>
  <si>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</si>
  <si>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</si>
  <si>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</si>
  <si>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</si>
  <si>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</si>
  <si>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</si>
  <si>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</si>
  <si>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</si>
  <si>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</si>
  <si>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</si>
  <si>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</si>
  <si>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</si>
  <si>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</si>
  <si>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</si>
  <si>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</si>
  <si>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</si>
  <si>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</si>
  <si>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</si>
  <si>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</si>
  <si>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</si>
  <si>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</si>
  <si>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</si>
  <si>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</si>
  <si>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</si>
  <si>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</si>
  <si>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</si>
  <si>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</si>
  <si>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</si>
  <si>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</si>
  <si>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</si>
  <si>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</si>
  <si>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</si>
  <si>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</si>
  <si>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</si>
  <si>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</si>
  <si>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</si>
  <si>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</si>
  <si>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</si>
  <si>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</si>
  <si>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</si>
  <si>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</si>
  <si>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</si>
  <si>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</si>
  <si>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</si>
  <si>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</si>
  <si>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</si>
  <si>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</si>
  <si>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</si>
  <si>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</si>
  <si>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</si>
  <si>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</si>
  <si>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</si>
  <si>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</si>
  <si>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</si>
  <si>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</si>
  <si>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</si>
  <si>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</si>
  <si>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</si>
  <si>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</si>
  <si>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</si>
  <si>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</si>
  <si>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</si>
  <si>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</si>
  <si>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</si>
  <si>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</si>
  <si>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</si>
  <si>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</si>
  <si>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</si>
  <si>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</si>
  <si>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</si>
  <si>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</si>
  <si>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</si>
  <si>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</si>
  <si>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</si>
  <si>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</si>
  <si>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</si>
  <si>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</si>
  <si>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</si>
  <si>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</si>
  <si>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</si>
  <si>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</si>
  <si>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</si>
  <si>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</si>
  <si>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</si>
  <si>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</si>
  <si>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</si>
  <si>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</si>
  <si>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</si>
  <si>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</si>
  <si>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</si>
  <si>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</si>
  <si>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</si>
  <si>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</si>
  <si>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</si>
  <si>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</si>
  <si>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</si>
  <si>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</si>
  <si>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</si>
  <si>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</si>
  <si>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</si>
  <si>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</si>
  <si>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</si>
  <si>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</si>
  <si>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</si>
  <si>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</si>
  <si>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</si>
  <si>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</si>
  <si>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</si>
  <si>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</si>
  <si>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</si>
  <si>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</si>
  <si>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</si>
  <si>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</si>
  <si>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</si>
  <si>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</si>
  <si>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</si>
  <si>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</si>
  <si>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</si>
  <si>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</si>
  <si>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</si>
  <si>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</si>
  <si>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</si>
  <si>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</si>
  <si>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</si>
  <si>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</si>
  <si>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</si>
  <si>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</si>
  <si>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</si>
  <si>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</si>
  <si>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</si>
  <si>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</si>
  <si>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</si>
  <si>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</si>
  <si>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</si>
  <si>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</si>
  <si>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</si>
  <si>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</si>
  <si>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</si>
  <si>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</si>
  <si>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</si>
  <si>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</si>
  <si>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</si>
  <si>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</si>
  <si>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</si>
  <si>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</si>
  <si>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</si>
  <si>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</si>
  <si>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</si>
  <si>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</si>
  <si>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</si>
  <si>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</si>
  <si>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</si>
  <si>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</si>
  <si>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</si>
  <si>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</si>
  <si>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</si>
  <si>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</si>
  <si>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</si>
  <si>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</si>
  <si>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</si>
  <si>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</si>
  <si>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</si>
  <si>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</si>
  <si>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</si>
  <si>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</si>
  <si>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</si>
  <si>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</si>
  <si>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</si>
  <si>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</si>
  <si>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</si>
  <si>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</si>
  <si>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</si>
  <si>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</si>
  <si>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</si>
  <si>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</si>
  <si>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</si>
  <si>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</si>
  <si>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</si>
  <si>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</si>
  <si>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</si>
  <si>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</si>
  <si>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</si>
  <si>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</si>
  <si>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</si>
  <si>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</si>
  <si>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</si>
  <si>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</si>
  <si>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</si>
  <si>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</si>
  <si>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</si>
  <si>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</si>
  <si>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</si>
  <si>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</si>
  <si>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</si>
  <si>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</si>
  <si>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</si>
  <si>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</si>
  <si>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</si>
  <si>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</si>
  <si>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</si>
  <si>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</si>
  <si>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</si>
  <si>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</si>
  <si>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</si>
  <si>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</si>
  <si>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</si>
  <si>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</si>
  <si>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</si>
  <si>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</si>
  <si>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</si>
  <si>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</si>
  <si>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</si>
  <si>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</si>
  <si>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</si>
  <si>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</si>
  <si>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</si>
  <si>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</si>
  <si>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</si>
  <si>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</si>
  <si>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</si>
  <si>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</si>
  <si>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</si>
  <si>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</si>
  <si>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</si>
  <si>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</si>
  <si>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</si>
  <si>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</si>
  <si>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</si>
  <si>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</si>
  <si>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</si>
  <si>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</si>
  <si>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</si>
  <si>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</si>
  <si>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</si>
  <si>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</si>
  <si>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</si>
  <si>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</si>
  <si>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</si>
  <si>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</si>
  <si>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</si>
  <si>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</si>
  <si>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</si>
  <si>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</si>
  <si>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</si>
  <si>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</si>
  <si>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</si>
  <si>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</si>
  <si>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</si>
  <si>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</si>
  <si>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</si>
  <si>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</si>
  <si>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</si>
  <si>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</si>
  <si>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</si>
  <si>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</si>
  <si>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</si>
  <si>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</si>
  <si>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</si>
  <si>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</si>
  <si>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</si>
  <si>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</si>
  <si>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</si>
  <si>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</si>
  <si>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</si>
  <si>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</si>
  <si>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</si>
  <si>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</si>
  <si>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</si>
  <si>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</si>
  <si>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</si>
  <si>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</si>
  <si>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</si>
  <si>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</si>
  <si>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</si>
  <si>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</si>
  <si>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</si>
  <si>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</si>
  <si>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</si>
  <si>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</si>
  <si>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</si>
  <si>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</si>
  <si>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</si>
  <si>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</si>
  <si>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</si>
  <si>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</si>
  <si>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</si>
  <si>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</si>
  <si>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</si>
  <si>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</si>
  <si>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</si>
  <si>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</si>
  <si>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</si>
  <si>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</si>
  <si>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</si>
  <si>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</si>
  <si>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</si>
  <si>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</si>
  <si>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</si>
  <si>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</si>
  <si>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</si>
  <si>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</si>
  <si>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</si>
  <si>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</si>
  <si>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</si>
  <si>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</si>
  <si>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</si>
  <si>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</si>
  <si>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</si>
  <si>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</si>
  <si>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</si>
  <si>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</si>
  <si>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</si>
  <si>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</si>
  <si>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</si>
  <si>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</si>
  <si>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</si>
  <si>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</si>
  <si>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</si>
  <si>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</si>
  <si>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</si>
  <si>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</si>
  <si>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</si>
  <si>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</si>
  <si>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</si>
  <si>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</si>
  <si>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</si>
  <si>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</si>
  <si>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</si>
  <si>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</si>
  <si>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</si>
  <si>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</si>
  <si>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</si>
  <si>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</si>
  <si>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</si>
  <si>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</si>
  <si>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</si>
  <si>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</si>
  <si>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</si>
  <si>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</si>
  <si>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</si>
  <si>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</si>
  <si>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</si>
  <si>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</si>
  <si>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</si>
  <si>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</si>
  <si>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</si>
  <si>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</si>
  <si>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</si>
  <si>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</si>
  <si>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</si>
  <si>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</si>
  <si>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</si>
  <si>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</si>
  <si>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</si>
  <si>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</si>
  <si>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</si>
  <si>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</si>
  <si>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</si>
  <si>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</si>
  <si>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</si>
  <si>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</si>
  <si>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</si>
  <si>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</si>
  <si>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</si>
  <si>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</si>
  <si>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</si>
  <si>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</si>
  <si>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</si>
  <si>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</si>
  <si>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</si>
  <si>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</si>
  <si>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</si>
  <si>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</si>
  <si>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</si>
  <si>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</si>
  <si>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</si>
  <si>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</si>
  <si>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</si>
  <si>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</si>
  <si>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</si>
  <si>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</si>
  <si>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</si>
  <si>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</si>
  <si>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</si>
  <si>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</si>
  <si>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</si>
  <si>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</si>
  <si>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</si>
  <si>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</si>
  <si>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</si>
  <si>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</si>
  <si>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</si>
  <si>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</si>
  <si>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</si>
  <si>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</si>
  <si>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</si>
  <si>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</si>
  <si>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</si>
  <si>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</si>
  <si>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</si>
  <si>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</si>
  <si>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</si>
  <si>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</si>
  <si>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</si>
  <si>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</si>
  <si>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</si>
  <si>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</si>
  <si>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</si>
  <si>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</si>
  <si>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</si>
  <si>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</si>
  <si>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</si>
  <si>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</si>
  <si>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</si>
  <si>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</si>
  <si>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</si>
  <si>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</si>
  <si>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</si>
  <si>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</si>
  <si>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</si>
  <si>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</si>
  <si>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</si>
  <si>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</si>
  <si>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</si>
  <si>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</si>
  <si>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</si>
  <si>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</si>
  <si>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</si>
  <si>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</si>
  <si>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</si>
  <si>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</si>
  <si>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</si>
  <si>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</si>
  <si>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</si>
  <si>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</si>
  <si>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</si>
  <si>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</si>
  <si>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</si>
  <si>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</si>
  <si>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</si>
  <si>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</si>
  <si>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</si>
  <si>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</si>
  <si>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</si>
  <si>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</si>
  <si>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</si>
  <si>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</si>
  <si>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</si>
  <si>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</si>
  <si>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</si>
  <si>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</si>
  <si>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</si>
  <si>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</si>
  <si>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</si>
  <si>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</si>
  <si>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</si>
  <si>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</si>
  <si>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</si>
  <si>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</si>
  <si>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</si>
  <si>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</si>
  <si>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</si>
  <si>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</si>
  <si>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</si>
  <si>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</si>
  <si>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</si>
  <si>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</si>
  <si>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</si>
  <si>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</si>
  <si>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</si>
  <si>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</si>
  <si>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</si>
  <si>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</si>
  <si>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</si>
  <si>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</si>
  <si>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</si>
  <si>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</si>
  <si>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</si>
  <si>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</si>
  <si>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</si>
  <si>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</si>
  <si>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</si>
  <si>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</si>
  <si>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</si>
  <si>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</si>
  <si>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</si>
  <si>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</si>
  <si>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</si>
  <si>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</si>
  <si>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</si>
  <si>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</si>
  <si>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</si>
  <si>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</si>
  <si>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</si>
  <si>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</si>
  <si>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</si>
  <si>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</si>
  <si>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</si>
  <si>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</si>
  <si>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</si>
  <si>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</si>
  <si>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</si>
  <si>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</si>
  <si>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</si>
  <si>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</si>
  <si>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</si>
  <si>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</si>
  <si>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</si>
  <si>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</si>
  <si>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</si>
  <si>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</si>
  <si>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</si>
  <si>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</si>
  <si>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</si>
  <si>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</si>
  <si>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</si>
  <si>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</si>
  <si>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</si>
  <si>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</si>
  <si>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</si>
  <si>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</si>
  <si>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</si>
  <si>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</si>
  <si>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</si>
  <si>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</si>
  <si>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</si>
  <si>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</si>
  <si>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</si>
  <si>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</si>
  <si>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</si>
  <si>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</si>
  <si>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</si>
  <si>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</si>
  <si>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</si>
  <si>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</si>
  <si>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</si>
  <si>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</si>
  <si>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</si>
  <si>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</si>
  <si>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</si>
  <si>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</si>
  <si>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</si>
  <si>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</si>
  <si>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</si>
  <si>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</si>
  <si>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</si>
  <si>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</si>
  <si>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</si>
  <si>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</si>
  <si>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</si>
  <si>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</si>
  <si>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</si>
  <si>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</si>
  <si>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</si>
  <si>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</si>
  <si>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</si>
  <si>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</si>
  <si>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</si>
  <si>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</si>
  <si>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</si>
  <si>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</si>
  <si>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</si>
  <si>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</si>
  <si>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</si>
  <si>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</si>
  <si>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</si>
  <si>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</si>
  <si>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</si>
  <si>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</si>
  <si>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</si>
  <si>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</si>
  <si>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</si>
  <si>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</si>
  <si>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</si>
  <si>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</si>
  <si>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</si>
  <si>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</si>
  <si>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</si>
  <si>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</si>
  <si>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</si>
  <si>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</si>
  <si>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</si>
  <si>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</si>
  <si>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</si>
  <si>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</si>
  <si>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</si>
  <si>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</si>
  <si>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</si>
  <si>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</si>
  <si>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</si>
  <si>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</si>
  <si>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</si>
  <si>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</si>
  <si>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</si>
  <si>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</si>
  <si>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</si>
  <si>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</si>
  <si>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</si>
  <si>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</si>
  <si>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</si>
  <si>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</si>
  <si>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</si>
  <si>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</si>
  <si>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</si>
  <si>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</si>
  <si>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</si>
  <si>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</si>
  <si>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</si>
  <si>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</si>
  <si>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</si>
  <si>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</si>
  <si>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</si>
  <si>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</si>
  <si>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</si>
  <si>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</si>
  <si>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</si>
  <si>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</si>
  <si>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</si>
  <si>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</si>
  <si>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</si>
  <si>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</si>
  <si>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</si>
  <si>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</si>
  <si>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</si>
  <si>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</si>
  <si>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</si>
  <si>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</si>
  <si>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</si>
  <si>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</si>
  <si>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</si>
  <si>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</si>
  <si>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</si>
  <si>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</si>
  <si>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</si>
  <si>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</si>
  <si>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</si>
  <si>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</si>
  <si>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</si>
  <si>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</si>
  <si>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</si>
  <si>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</si>
  <si>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</si>
  <si>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</si>
  <si>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</si>
  <si>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</si>
  <si>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</si>
  <si>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</si>
  <si>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</si>
  <si>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</si>
  <si>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</si>
  <si>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</si>
  <si>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</si>
  <si>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</si>
  <si>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</si>
  <si>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</si>
  <si>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</si>
  <si>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</si>
  <si>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</si>
  <si>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</si>
  <si>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</si>
  <si>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</si>
  <si>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</si>
  <si>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</si>
  <si>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</si>
  <si>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</si>
  <si>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</si>
  <si>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</si>
  <si>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</si>
  <si>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</si>
  <si>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</si>
  <si>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</si>
  <si>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</si>
  <si>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</si>
  <si>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</si>
  <si>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</si>
  <si>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</si>
  <si>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</si>
  <si>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</si>
  <si>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</si>
  <si>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</si>
  <si>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</si>
  <si>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</si>
  <si>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</si>
  <si>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</si>
  <si>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</si>
  <si>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</si>
  <si>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</si>
  <si>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</si>
  <si>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</si>
  <si>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</si>
  <si>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</si>
  <si>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</si>
  <si>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</si>
  <si>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</si>
  <si>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</si>
  <si>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</si>
  <si>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</si>
  <si>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</si>
  <si>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</si>
  <si>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</si>
  <si>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</si>
  <si>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</si>
  <si>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</si>
  <si>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</si>
  <si>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</si>
  <si>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</si>
  <si>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</si>
  <si>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</si>
  <si>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</si>
  <si>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</si>
  <si>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</si>
  <si>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</si>
  <si>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</si>
  <si>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</si>
  <si>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</si>
  <si>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</si>
  <si>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</si>
  <si>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</si>
  <si>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</si>
  <si>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</si>
  <si>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</si>
  <si>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</si>
  <si>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</si>
  <si>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</si>
  <si>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</si>
  <si>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</si>
  <si>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</si>
  <si>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</si>
  <si>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</si>
  <si>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</si>
  <si>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</si>
  <si>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</si>
  <si>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</si>
  <si>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</si>
  <si>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</si>
  <si>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</si>
  <si>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</si>
  <si>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</si>
  <si>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</si>
  <si>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</si>
  <si>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</si>
  <si>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</si>
  <si>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</si>
  <si>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</si>
  <si>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</si>
  <si>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</si>
  <si>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</si>
  <si>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</si>
  <si>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</si>
  <si>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</si>
  <si>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</si>
  <si>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</si>
  <si>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</si>
  <si>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</si>
  <si>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</si>
  <si>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</si>
  <si>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</si>
  <si>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</si>
  <si>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</si>
  <si>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</si>
  <si>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</si>
  <si>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</si>
  <si>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</si>
  <si>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</si>
  <si>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</si>
  <si>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</si>
  <si>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</si>
  <si>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</si>
  <si>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</si>
  <si>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</si>
  <si>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</si>
  <si>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</si>
  <si>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</si>
  <si>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</si>
  <si>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</si>
  <si>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</si>
  <si>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</si>
  <si>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</si>
  <si>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</si>
  <si>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</si>
  <si>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</si>
  <si>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</si>
  <si>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</si>
  <si>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</si>
  <si>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</si>
  <si>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</si>
  <si>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</si>
  <si>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</si>
  <si>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</si>
  <si>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</si>
  <si>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</si>
  <si>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</si>
  <si>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</si>
  <si>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</si>
  <si>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</si>
  <si>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</si>
  <si>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</si>
  <si>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</si>
  <si>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</si>
  <si>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</si>
  <si>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</si>
  <si>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</si>
  <si>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</si>
  <si>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</si>
  <si>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</si>
  <si>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</si>
  <si>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</si>
  <si>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</si>
  <si>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</si>
  <si>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</si>
  <si>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</si>
  <si>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</si>
  <si>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</si>
  <si>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</si>
  <si>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</si>
  <si>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</si>
  <si>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</si>
  <si>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</si>
  <si>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</si>
  <si>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</si>
  <si>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</si>
  <si>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</si>
  <si>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</si>
  <si>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</si>
  <si>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</si>
  <si>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</si>
  <si>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</si>
  <si>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</si>
  <si>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</si>
  <si>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</si>
  <si>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</si>
  <si>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</si>
  <si>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</si>
  <si>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</si>
  <si>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</si>
  <si>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</si>
  <si>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</si>
  <si>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</si>
  <si>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</si>
  <si>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</si>
  <si>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</si>
  <si>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</si>
  <si>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</si>
  <si>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</si>
  <si>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</si>
  <si>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</si>
  <si>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</si>
  <si>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</si>
  <si>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</si>
  <si>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</si>
  <si>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</si>
  <si>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</si>
  <si>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</si>
  <si>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</si>
  <si>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</si>
  <si>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</si>
  <si>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</si>
  <si>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</si>
  <si>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</si>
  <si>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</si>
  <si>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</si>
  <si>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</si>
  <si>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</si>
  <si>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</si>
  <si>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</si>
  <si>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</si>
  <si>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</si>
  <si>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</si>
  <si>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</si>
  <si>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</si>
  <si>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</si>
  <si>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</si>
  <si>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</si>
  <si>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</si>
  <si>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</si>
  <si>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</si>
  <si>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</si>
  <si>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</si>
  <si>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</si>
  <si>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</si>
  <si>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</si>
  <si>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</si>
  <si>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</si>
  <si>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</si>
  <si>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</si>
  <si>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</si>
  <si>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</si>
  <si>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</si>
  <si>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</si>
  <si>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</si>
  <si>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</si>
  <si>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</si>
  <si>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</si>
  <si>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</si>
  <si>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</si>
  <si>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</si>
  <si>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</si>
  <si>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</si>
  <si>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</si>
  <si>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</si>
  <si>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</si>
  <si>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</si>
  <si>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</si>
  <si>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</si>
  <si>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</si>
  <si>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</si>
  <si>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</si>
  <si>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</si>
  <si>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</si>
  <si>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</si>
  <si>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</si>
  <si>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</si>
  <si>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</si>
  <si>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</si>
  <si>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</si>
  <si>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</si>
  <si>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</si>
  <si>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</si>
  <si>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</si>
  <si>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</si>
  <si>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</si>
  <si>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</si>
  <si>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</si>
  <si>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</si>
  <si>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</si>
  <si>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</si>
  <si>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</si>
  <si>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</si>
  <si>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</si>
  <si>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</si>
  <si>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</si>
  <si>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</si>
  <si>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</si>
  <si>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</si>
  <si>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</si>
  <si>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</si>
  <si>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</si>
  <si>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</si>
  <si>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</si>
  <si>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</si>
  <si>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</si>
  <si>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</si>
  <si>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</si>
  <si>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</si>
  <si>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</si>
  <si>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</si>
  <si>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</si>
  <si>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</si>
  <si>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</si>
  <si>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</si>
  <si>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</si>
  <si>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</si>
  <si>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</si>
  <si>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</si>
  <si>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</si>
  <si>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</si>
  <si>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</si>
  <si>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</si>
  <si>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</si>
  <si>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</si>
  <si>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</si>
  <si>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</si>
  <si>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</si>
  <si>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</si>
  <si>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</si>
  <si>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</si>
  <si>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</si>
  <si>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</si>
  <si>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</si>
  <si>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</si>
  <si>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</si>
  <si>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</si>
  <si>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</si>
  <si>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</si>
  <si>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</si>
  <si>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</si>
  <si>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</si>
  <si>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</si>
  <si>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</si>
  <si>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</si>
  <si>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</si>
  <si>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</si>
  <si>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</si>
  <si>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</si>
  <si>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</si>
  <si>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</si>
  <si>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</si>
  <si>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</si>
  <si>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</si>
  <si>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</si>
  <si>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</si>
  <si>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</si>
  <si>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</si>
  <si>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</si>
  <si>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</si>
  <si>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</si>
  <si>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</si>
  <si>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</si>
  <si>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</si>
  <si>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</si>
  <si>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</si>
  <si>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</si>
  <si>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</si>
  <si>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</si>
  <si>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</si>
  <si>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</si>
  <si>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</si>
  <si>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</si>
  <si>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</si>
  <si>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</si>
  <si>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</si>
  <si>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</si>
  <si>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</si>
  <si>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</si>
  <si>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</si>
  <si>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</si>
  <si>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</si>
  <si>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</si>
  <si>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</si>
  <si>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</si>
  <si>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</si>
  <si>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</si>
  <si>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</si>
  <si>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</si>
  <si>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</si>
  <si>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</si>
  <si>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</si>
  <si>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</si>
  <si>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</si>
  <si>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</si>
  <si>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</si>
  <si>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</si>
  <si>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</si>
  <si>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</si>
  <si>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</si>
  <si>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</si>
  <si>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</si>
  <si>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</si>
  <si>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</si>
  <si>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</si>
  <si>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</si>
  <si>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</si>
  <si>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</si>
  <si>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</si>
  <si>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</si>
  <si>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</si>
  <si>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</si>
  <si>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</si>
  <si>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</si>
  <si>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</si>
  <si>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</si>
  <si>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</si>
  <si>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</si>
  <si>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</si>
  <si>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</si>
  <si>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</si>
  <si>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</si>
  <si>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</si>
  <si>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</si>
  <si>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</si>
  <si>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</si>
  <si>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</si>
  <si>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</si>
  <si>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</si>
  <si>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</si>
  <si>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</si>
  <si>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</si>
  <si>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</si>
  <si>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</si>
  <si>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</si>
  <si>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</si>
  <si>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</si>
  <si>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</si>
  <si>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</si>
  <si>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</si>
  <si>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</si>
  <si>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</si>
  <si>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</si>
  <si>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</si>
  <si>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</si>
  <si>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</si>
  <si>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</si>
  <si>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</si>
  <si>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</si>
  <si>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</si>
  <si>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</si>
  <si>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</si>
  <si>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</si>
  <si>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</si>
  <si>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</si>
  <si>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</si>
  <si>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</si>
  <si>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</si>
  <si>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</si>
  <si>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</si>
  <si>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</si>
  <si>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</si>
  <si>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</si>
  <si>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</si>
  <si>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</si>
  <si>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</si>
  <si>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</si>
  <si>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</si>
  <si>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</si>
  <si>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</si>
  <si>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</si>
  <si>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</si>
  <si>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</si>
  <si>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</si>
  <si>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</si>
  <si>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</si>
  <si>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</si>
  <si>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</si>
  <si>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</si>
  <si>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</si>
  <si>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</si>
  <si>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</si>
  <si>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</si>
  <si>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</si>
  <si>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</si>
  <si>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</si>
  <si>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</si>
  <si>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</si>
  <si>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</si>
  <si>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</si>
  <si>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</si>
  <si>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</si>
  <si>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</si>
  <si>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</si>
  <si>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</si>
  <si>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</si>
  <si>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</si>
  <si>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</si>
  <si>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</si>
  <si>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</si>
  <si>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</si>
  <si>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</si>
  <si>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</si>
  <si>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</si>
  <si>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</si>
  <si>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</si>
  <si>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</si>
  <si>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</si>
  <si>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</si>
  <si>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</si>
  <si>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</si>
  <si>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</si>
  <si>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</si>
  <si>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</si>
  <si>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</si>
  <si>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</si>
  <si>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</si>
  <si>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</si>
  <si>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</si>
  <si>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</si>
  <si>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</si>
  <si>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</si>
  <si>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</si>
  <si>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</si>
  <si>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</si>
  <si>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</si>
  <si>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</si>
  <si>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</si>
  <si>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</si>
  <si>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</si>
  <si>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</si>
  <si>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</si>
  <si>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</si>
  <si>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</si>
  <si>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</si>
  <si>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</si>
  <si>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</si>
  <si>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</si>
  <si>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</si>
  <si>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</si>
  <si>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</si>
  <si>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</si>
  <si>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</si>
  <si>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</si>
  <si>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</si>
  <si>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</si>
  <si>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</si>
  <si>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</si>
  <si>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</si>
  <si>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</si>
  <si>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</si>
  <si>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</si>
  <si>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</si>
  <si>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</si>
  <si>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</si>
  <si>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</si>
  <si>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</si>
  <si>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</si>
  <si>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</si>
  <si>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</si>
  <si>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</si>
  <si>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</si>
  <si>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</si>
  <si>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</si>
  <si>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</si>
  <si>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</si>
  <si>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</si>
  <si>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</si>
  <si>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</si>
  <si>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</si>
  <si>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</si>
  <si>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</si>
  <si>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</si>
  <si>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</si>
  <si>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</si>
  <si>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</si>
  <si>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</si>
  <si>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</si>
  <si>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</si>
  <si>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</si>
  <si>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</si>
  <si>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</si>
  <si>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</si>
  <si>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</si>
  <si>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</si>
  <si>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</si>
  <si>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</si>
  <si>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</si>
  <si>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</si>
  <si>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</si>
  <si>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</si>
  <si>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</si>
  <si>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</si>
  <si>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</si>
  <si>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</si>
  <si>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</si>
  <si>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</si>
  <si>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</si>
  <si>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</si>
  <si>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</si>
  <si>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</si>
  <si>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</si>
  <si>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</si>
  <si>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</si>
  <si>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</si>
  <si>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</si>
  <si>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</si>
  <si>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</si>
  <si>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</si>
  <si>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</si>
  <si>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</si>
  <si>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</si>
  <si>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</si>
  <si>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</si>
  <si>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</si>
  <si>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</si>
  <si>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</si>
  <si>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</si>
  <si>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</si>
  <si>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</si>
  <si>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</si>
  <si>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</si>
  <si>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</si>
  <si>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</si>
  <si>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</si>
  <si>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</si>
  <si>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</si>
  <si>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</si>
  <si>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</si>
  <si>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</si>
  <si>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</si>
  <si>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</si>
  <si>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</si>
  <si>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</si>
  <si>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</si>
  <si>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</si>
  <si>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</si>
  <si>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</si>
  <si>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</si>
  <si>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</si>
  <si>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</si>
  <si>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</si>
  <si>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</si>
  <si>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</si>
  <si>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</si>
  <si>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</si>
  <si>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</si>
  <si>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</si>
  <si>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</si>
  <si>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</si>
  <si>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</si>
  <si>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</si>
  <si>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</si>
  <si>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</si>
  <si>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</si>
  <si>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</si>
  <si>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</si>
  <si>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</si>
  <si>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</si>
  <si>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</si>
  <si>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</si>
  <si>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</si>
  <si>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</si>
  <si>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</si>
  <si>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</si>
  <si>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</si>
  <si>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</si>
  <si>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</si>
  <si>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</si>
  <si>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</si>
  <si>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</si>
  <si>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</si>
  <si>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</si>
  <si>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</si>
  <si>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</si>
  <si>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</si>
  <si>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</si>
  <si>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</si>
  <si>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</si>
  <si>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</si>
  <si>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</si>
  <si>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</si>
  <si>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</si>
  <si>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</si>
  <si>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</si>
  <si>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</si>
  <si>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</si>
  <si>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</si>
  <si>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</si>
  <si>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</si>
  <si>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</si>
  <si>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</si>
  <si>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</si>
  <si>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</si>
  <si>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</si>
  <si>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</si>
  <si>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</si>
  <si>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</si>
  <si>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</si>
  <si>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</si>
  <si>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</si>
  <si>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</si>
  <si>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</si>
  <si>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</si>
  <si>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</si>
  <si>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</si>
  <si>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</si>
  <si>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</si>
  <si>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</si>
  <si>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</si>
  <si>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</si>
  <si>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</si>
  <si>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</si>
  <si>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</si>
  <si>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</si>
  <si>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</si>
  <si>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</si>
  <si>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</si>
  <si>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</si>
  <si>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</si>
  <si>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</si>
  <si>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</si>
  <si>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</si>
  <si>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</si>
  <si>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</si>
  <si>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</si>
  <si>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</si>
  <si>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</si>
  <si>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</si>
  <si>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</si>
  <si>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</si>
  <si>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</si>
  <si>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</si>
  <si>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</si>
  <si>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</si>
  <si>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</si>
  <si>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</si>
  <si>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</si>
  <si>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</si>
  <si>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</si>
  <si>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</si>
  <si>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</si>
  <si>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</si>
  <si>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</si>
  <si>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</si>
  <si>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</si>
  <si>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</si>
  <si>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</si>
  <si>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</si>
  <si>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</si>
  <si>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</si>
  <si>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</si>
  <si>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</si>
  <si>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</si>
  <si>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</si>
  <si>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</si>
  <si>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</si>
  <si>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</si>
  <si>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</si>
  <si>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</si>
  <si>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</si>
  <si>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</si>
  <si>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</si>
  <si>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</si>
  <si>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</si>
  <si>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</si>
  <si>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</si>
  <si>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</si>
  <si>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</si>
  <si>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</si>
  <si>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</si>
  <si>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</si>
  <si>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</si>
  <si>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</si>
  <si>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</si>
  <si>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</si>
  <si>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</si>
  <si>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</si>
  <si>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</si>
  <si>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</si>
  <si>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</si>
  <si>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</si>
  <si>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</si>
  <si>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</si>
  <si>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</si>
  <si>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</si>
  <si>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</si>
  <si>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</si>
  <si>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</si>
  <si>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</si>
  <si>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</si>
  <si>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</si>
  <si>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</si>
  <si>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</si>
  <si>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</si>
  <si>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</si>
  <si>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</si>
  <si>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</si>
  <si>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</si>
  <si>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</si>
  <si>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</si>
  <si>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</si>
  <si>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</si>
  <si>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</si>
  <si>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</si>
  <si>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</si>
  <si>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</si>
  <si>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</si>
  <si>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</si>
  <si>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</si>
  <si>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</si>
  <si>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</si>
  <si>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</si>
  <si>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</si>
  <si>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</si>
  <si>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</si>
  <si>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</si>
  <si>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</si>
  <si>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</si>
  <si>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</si>
  <si>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</si>
  <si>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</si>
  <si>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</si>
  <si>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</si>
  <si>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</si>
  <si>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</si>
  <si>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</si>
  <si>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</si>
  <si>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</si>
  <si>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</si>
  <si>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</si>
  <si>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</si>
  <si>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</si>
  <si>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</si>
  <si>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</si>
  <si>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</si>
  <si>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</si>
  <si>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</si>
  <si>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</si>
  <si>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</si>
  <si>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</si>
  <si>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</si>
  <si>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</si>
  <si>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</si>
  <si>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</si>
  <si>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</si>
  <si>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</si>
  <si>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</si>
  <si>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</si>
  <si>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</si>
  <si>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</si>
  <si>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</si>
  <si>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</si>
  <si>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</si>
  <si>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</si>
  <si>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</si>
  <si>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</si>
  <si>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</si>
  <si>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</si>
  <si>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</si>
  <si>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</si>
  <si>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</si>
  <si>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</si>
  <si>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</si>
  <si>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</si>
  <si>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</si>
  <si>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</si>
  <si>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</si>
  <si>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</si>
  <si>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</si>
  <si>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</si>
  <si>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</si>
  <si>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</si>
  <si>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</si>
  <si>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</si>
  <si>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</si>
  <si>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</si>
  <si>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</si>
  <si>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</si>
  <si>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</si>
  <si>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</si>
  <si>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</si>
  <si>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</si>
  <si>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</si>
  <si>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</si>
  <si>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</si>
  <si>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</si>
  <si>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</si>
  <si>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</si>
  <si>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</si>
  <si>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</si>
  <si>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</si>
  <si>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</si>
  <si>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</si>
  <si>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</si>
  <si>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</si>
  <si>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</si>
  <si>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</si>
  <si>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</si>
  <si>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</si>
  <si>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</si>
  <si>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</si>
  <si>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</si>
  <si>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</si>
  <si>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</si>
  <si>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</si>
  <si>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</si>
  <si>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</si>
  <si>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</si>
  <si>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</si>
  <si>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</si>
  <si>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</si>
  <si>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</si>
  <si>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</si>
  <si>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</si>
  <si>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</si>
  <si>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</si>
  <si>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</si>
  <si>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</si>
  <si>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</si>
  <si>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</si>
  <si>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</si>
  <si>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</si>
  <si>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</si>
  <si>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</si>
  <si>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Kaiser Aluminum Corporation</t>
  </si>
  <si>
    <t>Cherrie Tsai</t>
  </si>
  <si>
    <t>cherrie.tsai@kaiseraluminum.com</t>
  </si>
  <si>
    <t>629-252-7162</t>
  </si>
  <si>
    <t>www.kaiseraluminum.com</t>
  </si>
  <si>
    <t>Rosa Elena Reategui</t>
  </si>
  <si>
    <t>Carlos Alberto Kaiser</t>
  </si>
  <si>
    <t>Rosa_reategui@minsur.com</t>
  </si>
  <si>
    <t>ckaiser@mtaboca.com.br</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</si>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</sst>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errie.tsai@kaiseraluminu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kaiseraluminum.com/" TargetMode="External"/><Relationship Id="rId4" Type="http://schemas.openxmlformats.org/officeDocument/2006/relationships/hyperlink" Target="mailto:cherrie.tsai@kaiseraluminu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4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23.75">
      <c r="A37" s="302"/>
      <c r="B37" s="141">
        <v>3.01</v>
      </c>
      <c r="C37" s="142" t="s">
        <v>67</v>
      </c>
      <c r="D37" s="28" t="s">
        <v>2234</v>
      </c>
      <c r="E37" s="167" t="s">
        <v>1316</v>
      </c>
      <c r="F37" s="168" t="s">
        <v>1420</v>
      </c>
      <c r="G37" s="25"/>
    </row>
    <row r="38" spans="1:7" ht="1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B602B43-EAAC-4818-A770-226B7281743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4A89A6A-7726-467E-8FE5-6E43E838EE2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9" zoomScalePageLayoutView="70" workbookViewId="0">
      <selection activeCell="H67" sqref="H67:J6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v>2024</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15857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45488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15859</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0A4E61E-5BE6-4FAC-8C0E-D73CB1E01150}"/>
    <hyperlink ref="D20" r:id="rId4" xr:uid="{6A791E23-6EAD-47D0-B0CF-51F9D20F18D3}"/>
    <hyperlink ref="G77" r:id="rId5" xr:uid="{0254DAEF-E982-4B30-A25C-16C8898CED66}"/>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19" sqref="D1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768</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t="s">
        <v>15860</v>
      </c>
      <c r="L5" s="224" t="s">
        <v>15862</v>
      </c>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 ca="1">IF(C5="",NA(),IF(OR(C5="Smelter not listed",C5="Smelter not yet identified"),MATCH($B5&amp;$D5,'Smelter Look-up'!$J:$J,0),MATCH($B5&amp;$C5,'Smelter Look-up'!$J:$J,0)))</f>
        <v>487</v>
      </c>
      <c r="X5" s="227">
        <f t="shared" ref="X5" ca="1" si="0">IF(AND(C5="Smelter not listed",OR(LEN(D5)=0,LEN(E5)=0)),1,0)</f>
        <v>0</v>
      </c>
      <c r="AB5" s="228" t="str">
        <f t="shared" ref="AB5" ca="1" si="1">B5&amp;C5</f>
        <v>TinMinsur</v>
      </c>
    </row>
    <row r="6" spans="1:34" s="227" customFormat="1" ht="20.100000000000001" customHeight="1">
      <c r="A6" s="262" t="s">
        <v>767</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Bairro Guarapiranga</v>
      </c>
      <c r="J6" s="184" t="str">
        <f ca="1">IF(ISERROR($V6),"",OFFSET('Smelter Look-up'!$I$4,$V6-4,0))</f>
        <v>São Paulo</v>
      </c>
      <c r="K6" s="224" t="s">
        <v>15861</v>
      </c>
      <c r="L6" s="224" t="s">
        <v>15863</v>
      </c>
      <c r="M6" s="224"/>
      <c r="N6" s="224"/>
      <c r="O6" s="224"/>
      <c r="P6" s="185"/>
      <c r="Q6" s="225"/>
      <c r="R6" s="182" t="str">
        <f ca="1">IF(ISERROR($V6),"",OFFSET('Smelter Look-up'!$C$4,$V6-4,0)&amp;"")</f>
        <v>Mineracao Taboca S.A.</v>
      </c>
      <c r="S6" s="181" t="str">
        <f t="shared" ref="S6:S37" ca="1" si="2">IF(B6="","",IF(ISERROR(MATCH($E6,CL,0)),"Unknown",INDIRECT("'C'!$A$"&amp;MATCH($E6,CL,0)+1)))</f>
        <v>BR</v>
      </c>
      <c r="T6" s="181" t="str">
        <f ca="1">IF(B6="","",IF(ISERROR(MATCH($J6,SorP!$B$1:$B$6226,0)),"",INDIRECT("'SorP'!$A$"&amp;MATCH($S6&amp;$J6,SorP!C:C,0))))</f>
        <v>BR-SP</v>
      </c>
      <c r="U6" s="201"/>
      <c r="V6" s="226">
        <f ca="1">IF(C6="",NA(),IF(OR(C6="Smelter not listed",C6="Smelter not yet identified"),MATCH($B6&amp;$D6,'Smelter Look-up'!$J:$J,0),MATCH($B6&amp;$C6,'Smelter Look-up'!$J:$J,0)))</f>
        <v>482</v>
      </c>
      <c r="X6" s="227">
        <f t="shared" ref="X6:X37" ca="1" si="3">IF(AND(C6="Smelter not listed",OR(LEN(D6)=0,LEN(E6)=0)),1,0)</f>
        <v>0</v>
      </c>
      <c r="AB6" s="228" t="str">
        <f t="shared" ref="AB6:AB37" ca="1" si="4">B6&amp;C6</f>
        <v>TinMineracao Taboca S.A.</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C73E237-E62F-450F-8220-8219DF809120}"/>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Kaiser Aluminum Corporation</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2024</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Cherrie Tsai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cherrie.tsai@kaiseraluminum.com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629-252-7162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Cherrie Tsai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cherrie.tsai@kaiseraluminum.com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45488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www.kaiseraluminum.com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Tsai, Cherrie</cp:lastModifiedBy>
  <cp:lastPrinted>2015-04-21T20:47:43Z</cp:lastPrinted>
  <dcterms:created xsi:type="dcterms:W3CDTF">2010-06-21T21:00:23Z</dcterms:created>
  <dcterms:modified xsi:type="dcterms:W3CDTF">2024-07-15T17:23:30Z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